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<sst xmlns="http://schemas.openxmlformats.org/spreadsheetml/2006/main" count="393" uniqueCount="295">
  <si>
    <t>BTM RESOURCES BERHAD (303962-T)</t>
  </si>
  <si>
    <t>(Incorporated In Malaysia)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</si>
  <si>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</si>
  <si>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</si>
  <si>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</si>
  <si>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</si>
  <si>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</si>
  <si>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</si>
  <si>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</si>
  <si>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</si>
  <si>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</si>
  <si>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</si>
  <si>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</si>
  <si>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</si>
  <si>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</si>
  <si>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</si>
  <si>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</si>
  <si>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</si>
  <si>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</si>
  <si>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</si>
  <si>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</si>
  <si>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</si>
  <si>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</si>
  <si>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Share</t>
  </si>
  <si>
    <t>Capital</t>
  </si>
  <si>
    <t>Premium</t>
  </si>
  <si>
    <t>Non-distributable</t>
  </si>
  <si>
    <t>Distributable</t>
  </si>
  <si>
    <t>Revaluation</t>
  </si>
  <si>
    <t>Retained</t>
  </si>
  <si>
    <t>earnings</t>
  </si>
  <si>
    <t>Total</t>
  </si>
  <si>
    <t>Loss before taxation</t>
  </si>
  <si>
    <t>Interest paid</t>
  </si>
  <si>
    <t xml:space="preserve">NOTES </t>
  </si>
  <si>
    <t>Basis of Preparation and Accounting Policies</t>
  </si>
  <si>
    <t xml:space="preserve">Audit Qualification of Preceding Annual Financial Statements </t>
  </si>
  <si>
    <t xml:space="preserve">Seasonal or Cyclical Factors </t>
  </si>
  <si>
    <t xml:space="preserve">Changes in Estimates </t>
  </si>
  <si>
    <t>Debt and Equity Securities</t>
  </si>
  <si>
    <t>Dividend Paid</t>
  </si>
  <si>
    <t>Segmental Information</t>
  </si>
  <si>
    <t>Revaluation of Property, Plant and Equipment</t>
  </si>
  <si>
    <t>Material Events Subsequent to the end of the Reporting Period</t>
  </si>
  <si>
    <t>Changes in the Composition of the Group</t>
  </si>
  <si>
    <t>Performance Review on the Results of the Group</t>
  </si>
  <si>
    <t>Variance of Actual Profit From Forecast Profit</t>
  </si>
  <si>
    <t>This is not applicable.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</si>
  <si>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</si>
  <si>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</si>
  <si>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</si>
  <si>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</si>
  <si>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</si>
  <si>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</si>
  <si>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Status of Corporate Proposals</t>
  </si>
  <si>
    <t>a)</t>
  </si>
  <si>
    <t xml:space="preserve">Group Borrowings </t>
  </si>
  <si>
    <t xml:space="preserve">Short Term Borrowings </t>
  </si>
  <si>
    <t>Material Litigation</t>
  </si>
  <si>
    <t>Dividends</t>
  </si>
  <si>
    <t>Earnings /(Loss) per Ordinary Share</t>
  </si>
  <si>
    <t>BY ORDER OF THE BOARD</t>
  </si>
  <si>
    <t>Unaudited Condensed Consolidated Statement of Changes in Equity</t>
  </si>
  <si>
    <t>Cumulative</t>
  </si>
  <si>
    <t>There were no dividends paid during the current financial quarter.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</si>
  <si>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</si>
  <si>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</si>
  <si>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</si>
  <si>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</si>
  <si>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Interest expense</t>
  </si>
  <si>
    <t>CASH FLOWS FROM INVESTING ACTIVITIES</t>
  </si>
  <si>
    <t>Purchase of property, plant and equipment</t>
  </si>
  <si>
    <t>CASH FLOWS FROM FINANCING ACTIVITIES</t>
  </si>
  <si>
    <t>CASH AND CASH EQUIVALENTS COMPRISE:-</t>
  </si>
  <si>
    <t>NET TANGIBLE ASSETS PER SHARE (RM)</t>
  </si>
  <si>
    <t>Unusual Items</t>
  </si>
  <si>
    <t>N/A - Not Applicable</t>
  </si>
  <si>
    <t>reserves</t>
  </si>
  <si>
    <t>Changes in the Quarterly Results Compared to Preceeding Quarter</t>
  </si>
  <si>
    <t>N/A</t>
  </si>
  <si>
    <t>CASH AND CASH EQUIVALENTS AT 1ST JANUARY</t>
  </si>
  <si>
    <t>b)</t>
  </si>
  <si>
    <t xml:space="preserve">(The Condensed Consolidated Statement of Changes in Equity should be read in </t>
  </si>
  <si>
    <t>ASSETS</t>
  </si>
  <si>
    <t>Non-Current Assets</t>
  </si>
  <si>
    <t>Property, plant and equipment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</si>
  <si>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</si>
  <si>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</si>
  <si>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</si>
  <si>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</si>
  <si>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</si>
  <si>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</si>
  <si>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>The Company</t>
  </si>
  <si>
    <t>Revaluation reserves</t>
  </si>
  <si>
    <t>Share capital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</si>
  <si>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</si>
  <si>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</si>
  <si>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</si>
  <si>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</si>
  <si>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</si>
  <si>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</si>
  <si>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</si>
  <si>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</si>
  <si>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Prepaid lease payments</t>
  </si>
  <si>
    <t>Long Term Borrowings</t>
  </si>
  <si>
    <t>Defined benefit obligations</t>
  </si>
  <si>
    <t>Amortisation of prepaid lease payments</t>
  </si>
  <si>
    <t xml:space="preserve">Current Year Prospect </t>
  </si>
  <si>
    <t xml:space="preserve">                    - Hire purchase</t>
  </si>
  <si>
    <t>There are no borrowings denominated in foreign currency.</t>
  </si>
  <si>
    <t>Condensed Consolidated Statement of Financial Position</t>
  </si>
  <si>
    <t>(The Condensed Consolidated Statement of Financial Position should be read in conjunction with the</t>
  </si>
  <si>
    <t>Unaudited Condensed Consolidated Statement of Comprehensive Income</t>
  </si>
  <si>
    <t>Unaudited Condensed Consolidated Statement of Cash Flows</t>
  </si>
  <si>
    <t xml:space="preserve">(The Condensed Consolidated Statement of Comprehensive Income should be read in conjunction with the </t>
  </si>
  <si>
    <t>(RM'000)</t>
  </si>
  <si>
    <t>(sen)</t>
  </si>
  <si>
    <t>Realised and unrealised accumulated losses</t>
  </si>
  <si>
    <t>As at</t>
  </si>
  <si>
    <t>The accumulated losses of the Group</t>
  </si>
  <si>
    <t xml:space="preserve">  -  realised</t>
  </si>
  <si>
    <t xml:space="preserve">  -  unrealised</t>
  </si>
  <si>
    <t>The audit report for the preceding annual financial statements was not subject to any qualification.</t>
  </si>
  <si>
    <t>Hire purchase creditors</t>
  </si>
  <si>
    <t>Add: Consolidation adjustments</t>
  </si>
  <si>
    <t>Accumulated losses as per financial statements</t>
  </si>
  <si>
    <t>Amount due to directors</t>
  </si>
  <si>
    <t>Other income</t>
  </si>
  <si>
    <t>Payment of hire purchase liabilities</t>
  </si>
  <si>
    <t>Hire purchase interest paid</t>
  </si>
  <si>
    <t xml:space="preserve">      Owners of the Company</t>
  </si>
  <si>
    <t xml:space="preserve">       - Basic</t>
  </si>
  <si>
    <t xml:space="preserve">       - Diluted </t>
  </si>
  <si>
    <t>Other receivables, deposits and prepayments</t>
  </si>
  <si>
    <t>Fixed deposits with licensed banks</t>
  </si>
  <si>
    <t xml:space="preserve">Equity Attributable To Owners Of </t>
  </si>
  <si>
    <t>Capital reserves</t>
  </si>
  <si>
    <t>Interest income</t>
  </si>
  <si>
    <t>Interest received</t>
  </si>
  <si>
    <t>Net cash used in investing activities</t>
  </si>
  <si>
    <t>Contingent Liabilities</t>
  </si>
  <si>
    <t>Warrant reserve</t>
  </si>
  <si>
    <t>Warrant</t>
  </si>
  <si>
    <t>reserve</t>
  </si>
  <si>
    <t>Utilisation of Rights Issue Proceeds</t>
  </si>
  <si>
    <t>As Approved</t>
  </si>
  <si>
    <t xml:space="preserve"> Utilisation </t>
  </si>
  <si>
    <t>Working capital requirements</t>
  </si>
  <si>
    <t>Repayment of borrowings</t>
  </si>
  <si>
    <t>Estimated expenses in relation to the exercise</t>
  </si>
  <si>
    <t>Operating loss before working capital changes</t>
  </si>
  <si>
    <t>Balance at 01-01-2015</t>
  </si>
  <si>
    <t>Investment in club membership</t>
  </si>
  <si>
    <t xml:space="preserve">     Secured - Term Loan</t>
  </si>
  <si>
    <t>Retirement benefit obligations</t>
  </si>
  <si>
    <t>Bank borrowings (secured) - Term loan</t>
  </si>
  <si>
    <t>Other Comprehensive Income, Net of Tax</t>
  </si>
  <si>
    <t xml:space="preserve">Total Comprehensive Loss attributable to: </t>
  </si>
  <si>
    <t>The business operations of the Group were not materially affected by any seasonal or cyclical factors during the</t>
  </si>
  <si>
    <t>current financial quarter.</t>
  </si>
  <si>
    <t>The breakdown of the accumulated losses of the Group as at the end of the reporting periods, into realised and</t>
  </si>
  <si>
    <t>unrealised accumulated losses, is as follows:-</t>
  </si>
  <si>
    <t>Depreciation</t>
  </si>
  <si>
    <t>The Group has contingent liabilities of RM100,000 in respect of secured bank guarantee to third parties.</t>
  </si>
  <si>
    <t>Share premium</t>
  </si>
  <si>
    <t>Tax paid</t>
  </si>
  <si>
    <t>31/12/2015</t>
  </si>
  <si>
    <t>Waiver of interest on term loans</t>
  </si>
  <si>
    <t>DATED:</t>
  </si>
  <si>
    <t>Cash used in operations</t>
  </si>
  <si>
    <t>Net cash used in operating activities</t>
  </si>
  <si>
    <t>Over provision in prior year</t>
  </si>
  <si>
    <t>Annual Financial Report for the year ended 31 December 2015)</t>
  </si>
  <si>
    <t xml:space="preserve">     Annual Financial Report for the year ended 31 December 2015)</t>
  </si>
  <si>
    <t>conjunction with the Annual Financial Report for the year ended 31 December 2015.)</t>
  </si>
  <si>
    <t>Balance at 01-01-2016</t>
  </si>
  <si>
    <t>Total Comprehensive Loss for the period</t>
  </si>
  <si>
    <t>MFRS 14, Regulatory Deferral Accounts</t>
  </si>
  <si>
    <t>Amendments to MFRS 10, MFRS 12 and MFRS 128 - Investment Entities: Applying the Consolidation Exception</t>
  </si>
  <si>
    <t>Amendments to MFRS 11 - Accounting for Acquisitions of Interests in Joint Operation</t>
  </si>
  <si>
    <t>Amendments to MFRS 101 - Disclosure Initiative</t>
  </si>
  <si>
    <t>Amendments to MFRS 116 and MFRS 138 - Clarification of Acceptable Methods of Depreciation and Amortisation</t>
  </si>
  <si>
    <t>Amendments to MFRS 116 and MFRS 141 - Agriculture: Bearer Plants</t>
  </si>
  <si>
    <t>Amendments to MFRS 127 - Equity Method in Separate Financial Statements</t>
  </si>
  <si>
    <t>Amendments to MFRSs Classified as "Annual Improvements to MFRSs 2012 - 2014 Cycle"</t>
  </si>
  <si>
    <t>The adoption of the above new MFRSs and amendments to MFRSs does not have any significant impact on the</t>
  </si>
  <si>
    <t>interim financial report upon their initial application.</t>
  </si>
  <si>
    <t>This condensed consolidated interim financial statements ("Condensed Report") are prepared in accordance with</t>
  </si>
  <si>
    <t>Malaysian Financial Reporting Standard ("MFRS") 134: "Interim Financial Reporting" and paragraph 9.22 of the Main</t>
  </si>
  <si>
    <t>Market Listing Requirements of Bursa Malaysia Securities Berhad and should be read in conjuction with the Group's</t>
  </si>
  <si>
    <t>annual audited financial statements for the year ended 31 December 2015.</t>
  </si>
  <si>
    <t>The significant accounting policies and methods of computation adopted in this interim financial report are consistent</t>
  </si>
  <si>
    <t>with those adopted for the annual audited financial statements for the year ended 31 December 2015, except for the</t>
  </si>
  <si>
    <t>adoption of the following new MFRSs and amendments to MFRSs issued by the Malaysian Accounting Standards</t>
  </si>
  <si>
    <t>Board ("MASB") which are applicable to its financial statements:</t>
  </si>
  <si>
    <t>There were no items affecting assets, liabilities, equity, net income, or cash flows that are unusual because of their</t>
  </si>
  <si>
    <t>nature, size, or incidence during the current financial quarter.</t>
  </si>
  <si>
    <t>There were no changes in estimates of amounts reported in prior financial years, that have a material effect in the</t>
  </si>
  <si>
    <t>The Group is principally engaged in the wood-based activity of logging, sawmilling, timber trading and manufacturing</t>
  </si>
  <si>
    <t>of moulding, finger-jointed and laminated timber i.e within a single industry segment and its operations are located</t>
  </si>
  <si>
    <t>wholly in Malaysia. Accordingly, segmental information reporting is not relevant in the context of the Group.</t>
  </si>
  <si>
    <t>The valuations of property, plant and equipment have been brought forward, without amendment from the previous</t>
  </si>
  <si>
    <t xml:space="preserve">annual financial statements. </t>
  </si>
  <si>
    <t>There were no material events subsequent to the end of the current financial quarter that have not been reflected in</t>
  </si>
  <si>
    <t>the financial statements for the said period as at the date of issue of this quarterly report.</t>
  </si>
  <si>
    <t>facilities granted to a subsidiary company.</t>
  </si>
  <si>
    <t>The Group primarily depends on the income and contribution from the subsidiaries which rely on the availability of raw</t>
  </si>
  <si>
    <t>materials. The Group is making arrangements to secure raw materials in Kelantan, Terengganu and Thailand where</t>
  </si>
  <si>
    <t>the raw materials are now available. However, the global economic conditions in 2016 are expected to remain</t>
  </si>
  <si>
    <t>challenging which will affect the demand for timber products. The Directors expect the current year to be challenging</t>
  </si>
  <si>
    <t>but hope that its financial performance will improve.</t>
  </si>
  <si>
    <t>There were no other corporate proposals that have been announced by the Group but not completed as at the date of</t>
  </si>
  <si>
    <t>this announcement.</t>
  </si>
  <si>
    <t>The utilisation of proceeds from the Rights Issue with Warrants exercise up to the end of the current quarter are as</t>
  </si>
  <si>
    <t>follows:-</t>
  </si>
  <si>
    <t>To set up factory and purchase of plant and machineries for the manufacturing of</t>
  </si>
  <si>
    <t xml:space="preserve">   wood pellet business</t>
  </si>
  <si>
    <t>Weighted average number of ordinary shares in</t>
  </si>
  <si>
    <t xml:space="preserve">       issue ('000)</t>
  </si>
  <si>
    <t>Other disclosure items pursuant to Appendix 9B Note 16 of the Listing Requirements of Bursa Malaysia Securities</t>
  </si>
  <si>
    <t>Berhad are not applicable.</t>
  </si>
  <si>
    <t>On 23 December 2015, the Company announced that BTM Marketing &amp; Trading Sdn Bhd ("BTMMT"), a wholly owned</t>
  </si>
  <si>
    <t>subsidiary of the Company, has on 17 December 2015 entered into a Memorandum of Understanding ("MOU") with</t>
  </si>
  <si>
    <t>Chicken Cottage (M) Sdn Bhd ("CCSB") for the purpose of appointing BTMMT as the master franchisor for the</t>
  </si>
  <si>
    <t>On 22 April 2016, the Company announced that BTMMT has entered into a Shares Sale Agreement ("SSA") with</t>
  </si>
  <si>
    <t>Rozana Binti Hussin ("the Vendor") for the acquisition of 60 ordinary shares of RM1.00 each representing 60% of the</t>
  </si>
  <si>
    <t>total of the issued and paid-up capital of Zulikha Murni Sdn Bhd ("ZMSB") from the Vendor for a total cash</t>
  </si>
  <si>
    <t>There were no issuances, cancellations, repurchases, resale and repayments of debt and equity securities during the</t>
  </si>
  <si>
    <t>Capital Commitments</t>
  </si>
  <si>
    <t>Authorised and contracted for:-</t>
  </si>
  <si>
    <t xml:space="preserve">   Purchase of plant and machinery</t>
  </si>
  <si>
    <t>Chicken Cottage for Johore and Singapore region. On 23 May 2016, the Company announced that the MOU has</t>
  </si>
  <si>
    <t>been mutually extended until 31 August 2016 for both parties to agree to the draft agreement.</t>
  </si>
  <si>
    <t>Term loan interest paid</t>
  </si>
  <si>
    <t>Repayment of term loan</t>
  </si>
  <si>
    <t>Decrease/(Increase) in other receivables and deposits &amp; prepayments</t>
  </si>
  <si>
    <t>Increase/(decrease) in trade payables</t>
  </si>
  <si>
    <t>(Decrease)/increase in other payables and accruals</t>
  </si>
  <si>
    <t>NET DECREASE IN CASH AND CASH EQUIVALENTS</t>
  </si>
  <si>
    <t>consideration of RM800,000.00. ZMSB will be involved in "Pembinaan Menara Pintar - Projek Monopoles SWIFT</t>
  </si>
  <si>
    <t>(Security Wifi Integrated Federal Tower Community Hub)" on at least 300 plots of land measuring 3,000 square feet</t>
  </si>
  <si>
    <t xml:space="preserve">on each plot by way of Temporary Occupation Licences ("TOL") within Daerah Petaling, </t>
  </si>
  <si>
    <t>As At 30 June 2016</t>
  </si>
  <si>
    <t>30/06/2016</t>
  </si>
  <si>
    <t>Interim Report for the Quarter ended 30 June 2016</t>
  </si>
  <si>
    <t>30/06/2015</t>
  </si>
  <si>
    <t>For the 6 Months Ended 30 June 2016</t>
  </si>
  <si>
    <t xml:space="preserve">6 months </t>
  </si>
  <si>
    <t>ended 30-06-2016</t>
  </si>
  <si>
    <t>Balance at 30-06-2016</t>
  </si>
  <si>
    <t>ended 30-06-2015</t>
  </si>
  <si>
    <t>Balance at 30-06-2015</t>
  </si>
  <si>
    <t>6 months</t>
  </si>
  <si>
    <t>CASH AND CASH EQUIVALENTS AT 30TH JUNE</t>
  </si>
  <si>
    <t>Conversion of Warrant 2014/2024</t>
  </si>
  <si>
    <t>Gain on disposal of property, plant and equipment</t>
  </si>
  <si>
    <t>Proceeds from disposal of property, plant and equipment</t>
  </si>
  <si>
    <t>Proceeds from issuance of shares</t>
  </si>
  <si>
    <t>Interim Report for the Second Quarter Ended 30 June 2016</t>
  </si>
  <si>
    <t>During the current financial period, the Company incorporated a 100% owned subsidiary known as BTM Gourmet Sdn</t>
  </si>
  <si>
    <t>Bhd ("BTMG") on 9 May 2016. BTMG has an authorised share capital of RM400,000.00 divided into 400,000 shares</t>
  </si>
  <si>
    <t>of RM1.00 each and issued share capital of RM2.00 comprising of 2 shares of RM1.00 each. BTMG will be principally</t>
  </si>
  <si>
    <t>involved in quick service restaurants business.</t>
  </si>
  <si>
    <t>Save as disclosed below, the Group has no other capital commitments as at 30 June 2016:-</t>
  </si>
  <si>
    <t>Total Group borrowings as at 30 June 2016 are as follows :-</t>
  </si>
  <si>
    <t>The Company has contingent liabilities of RM5.47 million in respect of a guarantee to a financial instituition for credit</t>
  </si>
  <si>
    <t>For the second financial quarter under review, the Group recorded turnover of RM3.23 million, an increase of 41.3%</t>
  </si>
  <si>
    <t>Basic earnings/(loss) per share</t>
  </si>
  <si>
    <t>Net profit/(loss) for the period</t>
  </si>
  <si>
    <t>Basic earnings/(loss) per share of the Group is calculated by dividing the net profit/(loss) attributable for the financial</t>
  </si>
  <si>
    <t>period by the weighted average number of ordinary shares in issue during the financial period.</t>
  </si>
  <si>
    <t>Diluted earnings/(loss) per share</t>
  </si>
  <si>
    <t>The effect on the earnings/(loss) per share of the assumed exercise of the Warrants is anti-dilutive and hence, the</t>
  </si>
  <si>
    <t>diluted earnings/(loss) per share for respective periods have not been presented.</t>
  </si>
  <si>
    <t>Profit/(Loss) Before Taxation</t>
  </si>
  <si>
    <t>Profit/(Loss) before taxation is stated after crediting/(charging):-</t>
  </si>
  <si>
    <t>RM60,000 in the corresponding period last year mainly due to higher revenue generated from its manufacturing</t>
  </si>
  <si>
    <t>operations during the current financial quarter.</t>
  </si>
  <si>
    <t>manufactuirng operations during the current financial quarter.</t>
  </si>
  <si>
    <t>Profit/(Loss) From Operations</t>
  </si>
  <si>
    <t>Profit/(Loss) From Ordinary Activities</t>
  </si>
  <si>
    <t xml:space="preserve">    Before Tax</t>
  </si>
  <si>
    <t>Profit/(Loss) From Ordinary Activities After</t>
  </si>
  <si>
    <t xml:space="preserve">    Tax</t>
  </si>
  <si>
    <t>Total Comprehensive Income for the Period</t>
  </si>
  <si>
    <t>Earnings/(Loss) Per Share (sen) attributable to</t>
  </si>
  <si>
    <t xml:space="preserve">Basicearnings/(loss) per share </t>
  </si>
  <si>
    <t>Increase in inventories</t>
  </si>
  <si>
    <t>Decrease in trade receivables</t>
  </si>
  <si>
    <t>Decrease in amount due to directors</t>
  </si>
  <si>
    <t>Net cash (used in)/generated from financing activities</t>
  </si>
  <si>
    <t>over the corresponding period last. The Group recorded a pre-tax profit of RM38,000 as compared to a pre-tax loss of</t>
  </si>
  <si>
    <t>For the quarter ended 30 June 2016, the Group recorded a pre-tax profit of RM38,000 as compared to a pre-tax loss</t>
  </si>
  <si>
    <t>of RM43,000 in the previous quarter ended 31 March 2016, mainly due to higher revenue generated from its</t>
  </si>
  <si>
    <t>30 August 2016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</si>
</sst>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_);\(#,##0.000\)"/>
    <numFmt numFmtId="189" formatCode="#,##0.0000_);\(#,##0.0000\)"/>
  </numFmts>
  <fonts count="4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179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7" fontId="2" fillId="0" borderId="0" xfId="42" applyFont="1" applyAlignment="1">
      <alignment/>
    </xf>
    <xf numFmtId="37" fontId="6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37" fontId="2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2" fillId="0" borderId="0" xfId="42" applyNumberFormat="1" applyFont="1" applyAlignment="1">
      <alignment/>
    </xf>
    <xf numFmtId="37" fontId="2" fillId="0" borderId="13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4" xfId="42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5" xfId="42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13" xfId="0" applyNumberFormat="1" applyFill="1" applyBorder="1" applyAlignment="1">
      <alignment/>
    </xf>
    <xf numFmtId="37" fontId="0" fillId="0" borderId="10" xfId="0" applyNumberForma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9" fontId="2" fillId="0" borderId="0" xfId="42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9" fontId="2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9" fontId="6" fillId="0" borderId="14" xfId="42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2" fillId="0" borderId="14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37" fontId="0" fillId="0" borderId="0" xfId="42" applyNumberFormat="1" applyFont="1" applyAlignment="1">
      <alignment/>
    </xf>
    <xf numFmtId="37" fontId="0" fillId="0" borderId="15" xfId="42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16" xfId="0" applyNumberFormat="1" applyFont="1" applyBorder="1" applyAlignment="1">
      <alignment horizontal="right"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Border="1" applyAlignment="1">
      <alignment/>
    </xf>
    <xf numFmtId="179" fontId="0" fillId="0" borderId="16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4" fontId="3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37" fontId="0" fillId="0" borderId="11" xfId="0" applyNumberFormat="1" applyFill="1" applyBorder="1" applyAlignment="1">
      <alignment/>
    </xf>
    <xf numFmtId="0" fontId="2" fillId="0" borderId="0" xfId="0" applyFont="1" applyAlignment="1">
      <alignment horizontal="left"/>
    </xf>
    <xf numFmtId="189" fontId="2" fillId="0" borderId="0" xfId="42" applyNumberFormat="1" applyFont="1" applyAlignment="1">
      <alignment/>
    </xf>
    <xf numFmtId="15" fontId="3" fillId="0" borderId="0" xfId="0" applyNumberFormat="1" applyFont="1" applyAlignment="1" quotePrefix="1">
      <alignment/>
    </xf>
    <xf numFmtId="37" fontId="0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1">
      <selection activeCell="O47" sqref="O47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1" t="s">
        <v>0</v>
      </c>
      <c r="B1" s="7"/>
      <c r="C1" s="7"/>
      <c r="D1" s="2"/>
      <c r="E1" s="2"/>
      <c r="F1" s="50"/>
      <c r="G1" s="2"/>
      <c r="H1" s="2"/>
      <c r="I1" s="2"/>
    </row>
    <row r="2" spans="1:9" ht="14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110</v>
      </c>
      <c r="B3" s="7"/>
      <c r="C3" s="7"/>
      <c r="D3" s="2"/>
      <c r="E3" s="2"/>
      <c r="F3" s="2"/>
      <c r="G3" s="2"/>
      <c r="H3" s="2"/>
      <c r="I3" s="2"/>
    </row>
    <row r="4" spans="1:9" ht="15.75">
      <c r="A4" s="1" t="s">
        <v>242</v>
      </c>
      <c r="B4" s="7"/>
      <c r="C4" s="7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8" t="s">
        <v>2</v>
      </c>
      <c r="E6" s="8"/>
      <c r="F6" s="8" t="s">
        <v>4</v>
      </c>
      <c r="G6" s="2"/>
      <c r="H6" s="2"/>
      <c r="I6" s="2"/>
    </row>
    <row r="7" spans="1:9" ht="15">
      <c r="A7" s="2"/>
      <c r="B7" s="2"/>
      <c r="C7" s="2"/>
      <c r="D7" s="8" t="s">
        <v>3</v>
      </c>
      <c r="E7" s="8"/>
      <c r="F7" s="8" t="s">
        <v>3</v>
      </c>
      <c r="G7" s="2"/>
      <c r="H7" s="2"/>
      <c r="I7" s="2"/>
    </row>
    <row r="8" spans="1:9" ht="15">
      <c r="A8" s="2"/>
      <c r="B8" s="2"/>
      <c r="C8" s="2"/>
      <c r="D8" s="16" t="s">
        <v>243</v>
      </c>
      <c r="E8" s="8"/>
      <c r="F8" s="16" t="s">
        <v>166</v>
      </c>
      <c r="G8" s="2"/>
      <c r="H8" s="2"/>
      <c r="I8" s="2"/>
    </row>
    <row r="9" spans="1:9" ht="15">
      <c r="A9" s="2"/>
      <c r="B9" s="2"/>
      <c r="C9" s="2"/>
      <c r="D9" s="8" t="s">
        <v>5</v>
      </c>
      <c r="E9" s="8"/>
      <c r="F9" s="8" t="s">
        <v>5</v>
      </c>
      <c r="G9" s="2"/>
      <c r="H9" s="2"/>
      <c r="I9" s="2"/>
    </row>
    <row r="10" spans="1:9" ht="9.75" customHeight="1">
      <c r="A10" s="2"/>
      <c r="B10" s="2"/>
      <c r="C10" s="2"/>
      <c r="D10" s="8"/>
      <c r="E10" s="8"/>
      <c r="F10" s="8"/>
      <c r="G10" s="2"/>
      <c r="H10" s="2"/>
      <c r="I10" s="2"/>
    </row>
    <row r="11" spans="1:9" ht="15">
      <c r="A11" s="7" t="s">
        <v>83</v>
      </c>
      <c r="B11" s="2"/>
      <c r="C11" s="20"/>
      <c r="D11" s="20"/>
      <c r="E11" s="20"/>
      <c r="F11" s="20"/>
      <c r="G11" s="20"/>
      <c r="H11" s="2"/>
      <c r="I11" s="2"/>
    </row>
    <row r="12" spans="1:9" ht="9.75" customHeight="1">
      <c r="A12" s="2"/>
      <c r="B12" s="2"/>
      <c r="C12" s="20"/>
      <c r="D12" s="20"/>
      <c r="E12" s="20"/>
      <c r="F12" s="20"/>
      <c r="G12" s="20"/>
      <c r="H12" s="2"/>
      <c r="I12" s="2"/>
    </row>
    <row r="13" spans="1:9" ht="15">
      <c r="A13" s="7" t="s">
        <v>84</v>
      </c>
      <c r="B13" s="2"/>
      <c r="C13" s="20"/>
      <c r="D13" s="24"/>
      <c r="E13" s="24"/>
      <c r="F13" s="24"/>
      <c r="G13" s="20"/>
      <c r="H13" s="2"/>
      <c r="I13" s="2"/>
    </row>
    <row r="14" spans="1:10" ht="14.25">
      <c r="A14" s="2"/>
      <c r="B14" s="2" t="s">
        <v>85</v>
      </c>
      <c r="C14" s="20"/>
      <c r="D14" s="21">
        <v>22050</v>
      </c>
      <c r="E14" s="24"/>
      <c r="F14" s="21">
        <v>21961</v>
      </c>
      <c r="G14" s="20"/>
      <c r="H14" s="20"/>
      <c r="I14" s="20"/>
      <c r="J14" s="19"/>
    </row>
    <row r="15" spans="1:9" ht="14.25">
      <c r="A15" s="2"/>
      <c r="B15" s="2" t="s">
        <v>103</v>
      </c>
      <c r="C15" s="20"/>
      <c r="D15" s="22">
        <v>420</v>
      </c>
      <c r="E15" s="24"/>
      <c r="F15" s="22">
        <v>440</v>
      </c>
      <c r="G15" s="20"/>
      <c r="H15" s="20"/>
      <c r="I15" s="2"/>
    </row>
    <row r="16" spans="1:9" ht="14.25">
      <c r="A16" s="2"/>
      <c r="B16" s="2" t="s">
        <v>152</v>
      </c>
      <c r="C16" s="20"/>
      <c r="D16" s="23">
        <v>0</v>
      </c>
      <c r="E16" s="24"/>
      <c r="F16" s="23">
        <v>0</v>
      </c>
      <c r="G16" s="20"/>
      <c r="H16" s="20"/>
      <c r="I16" s="2"/>
    </row>
    <row r="17" spans="1:9" ht="15">
      <c r="A17" s="2"/>
      <c r="B17" s="7" t="s">
        <v>86</v>
      </c>
      <c r="C17" s="20"/>
      <c r="D17" s="58">
        <f>SUM(D14:D16)</f>
        <v>22470</v>
      </c>
      <c r="E17" s="24"/>
      <c r="F17" s="58">
        <f>SUM(F14:F16)</f>
        <v>22401</v>
      </c>
      <c r="G17" s="20"/>
      <c r="H17" s="20"/>
      <c r="I17" s="2"/>
    </row>
    <row r="18" spans="1:9" ht="9.75" customHeight="1">
      <c r="A18" s="2"/>
      <c r="B18" s="2"/>
      <c r="C18" s="20"/>
      <c r="D18" s="24"/>
      <c r="E18" s="24"/>
      <c r="F18" s="24"/>
      <c r="G18" s="20"/>
      <c r="H18" s="2"/>
      <c r="I18" s="2"/>
    </row>
    <row r="19" spans="1:9" ht="15">
      <c r="A19" s="7" t="s">
        <v>87</v>
      </c>
      <c r="B19" s="2"/>
      <c r="C19" s="20"/>
      <c r="D19" s="24"/>
      <c r="E19" s="24"/>
      <c r="F19" s="24"/>
      <c r="G19" s="20"/>
      <c r="H19" s="2"/>
      <c r="I19" s="2"/>
    </row>
    <row r="20" spans="1:9" ht="14.25">
      <c r="A20" s="2"/>
      <c r="B20" s="2" t="s">
        <v>6</v>
      </c>
      <c r="C20" s="20"/>
      <c r="D20" s="21">
        <v>5609</v>
      </c>
      <c r="E20" s="24"/>
      <c r="F20" s="21">
        <v>5005</v>
      </c>
      <c r="G20" s="20"/>
      <c r="H20" s="20"/>
      <c r="I20" s="20"/>
    </row>
    <row r="21" spans="1:9" ht="14.25">
      <c r="A21" s="2"/>
      <c r="B21" s="2" t="s">
        <v>7</v>
      </c>
      <c r="C21" s="20"/>
      <c r="D21" s="22">
        <v>1747</v>
      </c>
      <c r="E21" s="24"/>
      <c r="F21" s="22">
        <v>1897</v>
      </c>
      <c r="G21" s="20"/>
      <c r="H21" s="20"/>
      <c r="I21" s="20"/>
    </row>
    <row r="22" spans="1:9" ht="14.25">
      <c r="A22" s="2"/>
      <c r="B22" s="2" t="s">
        <v>133</v>
      </c>
      <c r="C22" s="20"/>
      <c r="D22" s="22">
        <v>1449</v>
      </c>
      <c r="E22" s="24"/>
      <c r="F22" s="22">
        <v>1818</v>
      </c>
      <c r="G22" s="20"/>
      <c r="H22" s="20"/>
      <c r="I22" s="20"/>
    </row>
    <row r="23" spans="1:9" ht="14.25">
      <c r="A23" s="2"/>
      <c r="B23" s="2" t="s">
        <v>134</v>
      </c>
      <c r="C23" s="20"/>
      <c r="D23" s="22">
        <v>5598</v>
      </c>
      <c r="E23" s="24"/>
      <c r="F23" s="22">
        <v>7658</v>
      </c>
      <c r="G23" s="20"/>
      <c r="H23" s="2"/>
      <c r="I23" s="2"/>
    </row>
    <row r="24" spans="1:9" ht="14.25">
      <c r="A24" s="2"/>
      <c r="B24" s="2" t="s">
        <v>8</v>
      </c>
      <c r="C24" s="20"/>
      <c r="D24" s="23">
        <v>479</v>
      </c>
      <c r="E24" s="24"/>
      <c r="F24" s="23">
        <v>615</v>
      </c>
      <c r="G24" s="20"/>
      <c r="H24" s="20"/>
      <c r="I24" s="2"/>
    </row>
    <row r="25" spans="1:9" ht="15">
      <c r="A25" s="2"/>
      <c r="B25" s="7" t="s">
        <v>89</v>
      </c>
      <c r="C25" s="20"/>
      <c r="D25" s="58">
        <f>SUM(D20:D24)</f>
        <v>14882</v>
      </c>
      <c r="E25" s="24"/>
      <c r="F25" s="58">
        <f>SUM(F20:F24)</f>
        <v>16993</v>
      </c>
      <c r="G25" s="20"/>
      <c r="H25" s="2"/>
      <c r="I25" s="2"/>
    </row>
    <row r="26" spans="1:9" ht="9.75" customHeight="1">
      <c r="A26" s="2"/>
      <c r="B26" s="7"/>
      <c r="C26" s="20"/>
      <c r="D26" s="58"/>
      <c r="E26" s="24"/>
      <c r="F26" s="58"/>
      <c r="G26" s="20"/>
      <c r="H26" s="2"/>
      <c r="I26" s="2"/>
    </row>
    <row r="27" spans="1:9" ht="15.75" thickBot="1">
      <c r="A27" s="7" t="s">
        <v>90</v>
      </c>
      <c r="B27" s="7"/>
      <c r="C27" s="20"/>
      <c r="D27" s="57">
        <f>+D17+D25</f>
        <v>37352</v>
      </c>
      <c r="E27" s="24"/>
      <c r="F27" s="57">
        <f>+F17+F25</f>
        <v>39394</v>
      </c>
      <c r="G27" s="20"/>
      <c r="H27" s="2"/>
      <c r="I27" s="2"/>
    </row>
    <row r="28" spans="1:9" ht="9.75" customHeight="1" thickTop="1">
      <c r="A28" s="2"/>
      <c r="B28" s="7"/>
      <c r="C28" s="20"/>
      <c r="D28" s="24"/>
      <c r="E28" s="24"/>
      <c r="F28" s="24"/>
      <c r="G28" s="20"/>
      <c r="H28" s="2"/>
      <c r="I28" s="2"/>
    </row>
    <row r="29" spans="1:9" ht="15">
      <c r="A29" s="7" t="s">
        <v>91</v>
      </c>
      <c r="B29" s="7"/>
      <c r="C29" s="20"/>
      <c r="D29" s="24"/>
      <c r="E29" s="24"/>
      <c r="F29" s="24"/>
      <c r="G29" s="20"/>
      <c r="H29" s="2"/>
      <c r="I29" s="2"/>
    </row>
    <row r="30" spans="1:9" ht="9.75" customHeight="1">
      <c r="A30" s="2"/>
      <c r="B30" s="7"/>
      <c r="C30" s="20"/>
      <c r="D30" s="24"/>
      <c r="E30" s="24"/>
      <c r="F30" s="24"/>
      <c r="G30" s="20"/>
      <c r="H30" s="2"/>
      <c r="I30" s="2"/>
    </row>
    <row r="31" spans="1:9" ht="15">
      <c r="A31" s="7" t="s">
        <v>135</v>
      </c>
      <c r="B31" s="7"/>
      <c r="C31" s="20"/>
      <c r="D31" s="24"/>
      <c r="E31" s="24"/>
      <c r="F31" s="24"/>
      <c r="G31" s="20"/>
      <c r="H31" s="2"/>
      <c r="I31" s="2"/>
    </row>
    <row r="32" spans="1:9" ht="15">
      <c r="A32" s="2"/>
      <c r="B32" s="7" t="s">
        <v>92</v>
      </c>
      <c r="C32" s="20"/>
      <c r="D32" s="24"/>
      <c r="E32" s="20"/>
      <c r="F32" s="24"/>
      <c r="G32" s="20"/>
      <c r="H32" s="2"/>
      <c r="I32" s="2"/>
    </row>
    <row r="33" spans="1:9" ht="14.25">
      <c r="A33" s="2"/>
      <c r="B33" s="2" t="s">
        <v>94</v>
      </c>
      <c r="C33" s="20"/>
      <c r="D33" s="21">
        <v>25061</v>
      </c>
      <c r="E33" s="20"/>
      <c r="F33" s="21">
        <v>25061</v>
      </c>
      <c r="G33" s="20"/>
      <c r="H33" s="20"/>
      <c r="I33" s="2"/>
    </row>
    <row r="34" spans="1:9" ht="14.25">
      <c r="A34" s="2"/>
      <c r="B34" s="2" t="s">
        <v>164</v>
      </c>
      <c r="C34" s="20"/>
      <c r="D34" s="22">
        <v>425</v>
      </c>
      <c r="E34" s="20"/>
      <c r="F34" s="22">
        <v>425</v>
      </c>
      <c r="G34" s="20"/>
      <c r="H34" s="20"/>
      <c r="I34" s="2"/>
    </row>
    <row r="35" spans="1:9" ht="14.25">
      <c r="A35" s="2"/>
      <c r="B35" s="2" t="s">
        <v>93</v>
      </c>
      <c r="C35" s="20"/>
      <c r="D35" s="22">
        <v>16378</v>
      </c>
      <c r="E35" s="20"/>
      <c r="F35" s="22">
        <v>16378</v>
      </c>
      <c r="G35" s="20"/>
      <c r="H35" s="20"/>
      <c r="I35" s="2"/>
    </row>
    <row r="36" spans="1:9" ht="14.25">
      <c r="A36" s="2"/>
      <c r="B36" s="2" t="s">
        <v>136</v>
      </c>
      <c r="C36" s="20"/>
      <c r="D36" s="22">
        <v>532</v>
      </c>
      <c r="E36" s="20"/>
      <c r="F36" s="22">
        <v>532</v>
      </c>
      <c r="G36" s="20"/>
      <c r="H36" s="20"/>
      <c r="I36" s="2"/>
    </row>
    <row r="37" spans="1:9" ht="14.25">
      <c r="A37" s="2"/>
      <c r="B37" s="2" t="s">
        <v>141</v>
      </c>
      <c r="C37" s="20"/>
      <c r="D37" s="22">
        <v>4039</v>
      </c>
      <c r="E37" s="20"/>
      <c r="F37" s="22">
        <v>4039</v>
      </c>
      <c r="G37" s="20"/>
      <c r="H37" s="20"/>
      <c r="I37" s="2"/>
    </row>
    <row r="38" spans="1:9" ht="14.25">
      <c r="A38" s="2"/>
      <c r="B38" s="2" t="s">
        <v>95</v>
      </c>
      <c r="C38" s="20"/>
      <c r="D38" s="23">
        <f>+Equity!O21</f>
        <v>-20644</v>
      </c>
      <c r="E38" s="20"/>
      <c r="F38" s="23">
        <v>-20639</v>
      </c>
      <c r="G38" s="20"/>
      <c r="H38" s="2"/>
      <c r="I38" s="2"/>
    </row>
    <row r="39" spans="1:9" ht="15">
      <c r="A39" s="7" t="s">
        <v>96</v>
      </c>
      <c r="B39" s="2"/>
      <c r="C39" s="20"/>
      <c r="D39" s="58">
        <f>SUM(D33:D38)</f>
        <v>25791</v>
      </c>
      <c r="E39" s="20"/>
      <c r="F39" s="58">
        <f>SUM(F33:F38)</f>
        <v>25796</v>
      </c>
      <c r="G39" s="20"/>
      <c r="H39" s="2"/>
      <c r="I39" s="2"/>
    </row>
    <row r="40" spans="1:9" ht="9.75" customHeight="1">
      <c r="A40" s="2"/>
      <c r="B40" s="2"/>
      <c r="C40" s="20"/>
      <c r="D40" s="24"/>
      <c r="E40" s="20"/>
      <c r="F40" s="24"/>
      <c r="G40" s="20"/>
      <c r="H40" s="2"/>
      <c r="I40" s="2"/>
    </row>
    <row r="41" spans="1:9" ht="15">
      <c r="A41" s="7" t="s">
        <v>97</v>
      </c>
      <c r="B41" s="2"/>
      <c r="C41" s="20"/>
      <c r="D41" s="24"/>
      <c r="E41" s="20"/>
      <c r="F41" s="24"/>
      <c r="G41" s="20"/>
      <c r="H41" s="2"/>
      <c r="I41" s="2"/>
    </row>
    <row r="42" spans="1:9" ht="14.25">
      <c r="A42" s="2"/>
      <c r="B42" s="2" t="s">
        <v>154</v>
      </c>
      <c r="C42" s="20"/>
      <c r="D42" s="21">
        <v>1810</v>
      </c>
      <c r="E42" s="20"/>
      <c r="F42" s="21">
        <v>1698</v>
      </c>
      <c r="G42" s="20"/>
      <c r="H42" s="20"/>
      <c r="I42" s="2"/>
    </row>
    <row r="43" spans="1:9" ht="14.25">
      <c r="A43" s="2"/>
      <c r="B43" s="2" t="s">
        <v>155</v>
      </c>
      <c r="C43" s="20"/>
      <c r="D43" s="22">
        <v>4443</v>
      </c>
      <c r="E43" s="20"/>
      <c r="F43" s="22">
        <v>4973</v>
      </c>
      <c r="G43" s="20"/>
      <c r="H43" s="20"/>
      <c r="I43" s="2"/>
    </row>
    <row r="44" spans="1:9" ht="14.25">
      <c r="A44" s="2"/>
      <c r="B44" s="2" t="s">
        <v>123</v>
      </c>
      <c r="C44" s="20"/>
      <c r="D44" s="22">
        <v>38</v>
      </c>
      <c r="E44" s="20"/>
      <c r="F44" s="22">
        <v>49</v>
      </c>
      <c r="G44" s="20"/>
      <c r="H44" s="20"/>
      <c r="I44" s="2"/>
    </row>
    <row r="45" spans="1:9" ht="14.25">
      <c r="A45" s="2"/>
      <c r="B45" s="2" t="s">
        <v>53</v>
      </c>
      <c r="C45" s="20"/>
      <c r="D45" s="23">
        <v>165</v>
      </c>
      <c r="E45" s="20"/>
      <c r="F45" s="23">
        <v>165</v>
      </c>
      <c r="G45" s="20"/>
      <c r="H45" s="20"/>
      <c r="I45" s="2"/>
    </row>
    <row r="46" spans="1:9" ht="15">
      <c r="A46" s="2"/>
      <c r="B46" s="7" t="s">
        <v>98</v>
      </c>
      <c r="C46" s="20"/>
      <c r="D46" s="58">
        <f>SUM(D42:D45)</f>
        <v>6456</v>
      </c>
      <c r="E46" s="20"/>
      <c r="F46" s="58">
        <f>SUM(F42:F45)</f>
        <v>6885</v>
      </c>
      <c r="G46" s="20"/>
      <c r="H46" s="2"/>
      <c r="I46" s="2"/>
    </row>
    <row r="47" spans="1:9" ht="9.75" customHeight="1">
      <c r="A47" s="2"/>
      <c r="B47" s="2"/>
      <c r="C47" s="20"/>
      <c r="D47" s="20"/>
      <c r="E47" s="20"/>
      <c r="F47" s="20"/>
      <c r="G47" s="20"/>
      <c r="H47" s="2"/>
      <c r="I47" s="2"/>
    </row>
    <row r="48" spans="1:9" ht="15">
      <c r="A48" s="7" t="s">
        <v>99</v>
      </c>
      <c r="B48" s="2"/>
      <c r="C48" s="20"/>
      <c r="D48" s="20"/>
      <c r="E48" s="20"/>
      <c r="F48" s="20"/>
      <c r="G48" s="20"/>
      <c r="H48" s="2"/>
      <c r="I48" s="2"/>
    </row>
    <row r="49" spans="1:9" ht="14.25">
      <c r="A49" s="2"/>
      <c r="B49" s="2" t="s">
        <v>9</v>
      </c>
      <c r="C49" s="20"/>
      <c r="D49" s="21">
        <v>1580</v>
      </c>
      <c r="E49" s="20"/>
      <c r="F49" s="21">
        <v>1356</v>
      </c>
      <c r="G49" s="20"/>
      <c r="H49" s="20"/>
      <c r="I49" s="20"/>
    </row>
    <row r="50" spans="1:9" ht="14.25">
      <c r="A50" s="2"/>
      <c r="B50" s="2" t="s">
        <v>10</v>
      </c>
      <c r="C50" s="20"/>
      <c r="D50" s="22">
        <v>975</v>
      </c>
      <c r="E50" s="20"/>
      <c r="F50" s="22">
        <v>2855</v>
      </c>
      <c r="G50" s="20"/>
      <c r="H50" s="20"/>
      <c r="I50" s="20"/>
    </row>
    <row r="51" spans="1:9" ht="14.25">
      <c r="A51" s="2"/>
      <c r="B51" s="2" t="s">
        <v>155</v>
      </c>
      <c r="C51" s="20"/>
      <c r="D51" s="22">
        <v>1026</v>
      </c>
      <c r="E51" s="20"/>
      <c r="F51" s="22">
        <v>908</v>
      </c>
      <c r="G51" s="20"/>
      <c r="H51" s="20"/>
      <c r="I51" s="2"/>
    </row>
    <row r="52" spans="1:9" ht="14.25">
      <c r="A52" s="2"/>
      <c r="B52" s="2" t="s">
        <v>126</v>
      </c>
      <c r="C52" s="20"/>
      <c r="D52" s="22">
        <v>1496</v>
      </c>
      <c r="E52" s="20"/>
      <c r="F52" s="22">
        <v>1496</v>
      </c>
      <c r="G52" s="20"/>
      <c r="H52" s="20"/>
      <c r="I52" s="2"/>
    </row>
    <row r="53" spans="1:9" ht="14.25">
      <c r="A53" s="2"/>
      <c r="B53" s="2" t="s">
        <v>123</v>
      </c>
      <c r="C53" s="20"/>
      <c r="D53" s="22">
        <v>23</v>
      </c>
      <c r="E53" s="20"/>
      <c r="F53" s="22">
        <v>23</v>
      </c>
      <c r="G53" s="20"/>
      <c r="H53" s="20"/>
      <c r="I53" s="2"/>
    </row>
    <row r="54" spans="1:9" ht="14.25">
      <c r="A54" s="2"/>
      <c r="B54" s="2" t="s">
        <v>22</v>
      </c>
      <c r="C54" s="20"/>
      <c r="D54" s="23">
        <v>5</v>
      </c>
      <c r="E54" s="20"/>
      <c r="F54" s="23">
        <v>75</v>
      </c>
      <c r="G54" s="20"/>
      <c r="H54" s="20"/>
      <c r="I54" s="20"/>
    </row>
    <row r="55" spans="1:9" ht="15">
      <c r="A55" s="2"/>
      <c r="B55" s="7" t="s">
        <v>100</v>
      </c>
      <c r="C55" s="20"/>
      <c r="D55" s="26">
        <f>SUM(D49:D54)</f>
        <v>5105</v>
      </c>
      <c r="E55" s="20"/>
      <c r="F55" s="26">
        <f>SUM(F49:F54)</f>
        <v>6713</v>
      </c>
      <c r="G55" s="20"/>
      <c r="H55" s="20"/>
      <c r="I55" s="2"/>
    </row>
    <row r="56" spans="1:9" ht="9.75" customHeight="1">
      <c r="A56" s="2"/>
      <c r="B56" s="2"/>
      <c r="C56" s="20"/>
      <c r="D56" s="26"/>
      <c r="E56" s="20"/>
      <c r="F56" s="26"/>
      <c r="G56" s="20"/>
      <c r="H56" s="20"/>
      <c r="I56" s="2"/>
    </row>
    <row r="57" spans="1:9" ht="15">
      <c r="A57" s="7" t="s">
        <v>101</v>
      </c>
      <c r="B57" s="2"/>
      <c r="C57" s="20"/>
      <c r="D57" s="26">
        <f>+D55+D46</f>
        <v>11561</v>
      </c>
      <c r="E57" s="20"/>
      <c r="F57" s="26">
        <f>+F55+F46</f>
        <v>13598</v>
      </c>
      <c r="G57" s="20"/>
      <c r="H57" s="2"/>
      <c r="I57" s="2"/>
    </row>
    <row r="58" spans="1:9" ht="9.75" customHeight="1">
      <c r="A58" s="2"/>
      <c r="B58" s="2"/>
      <c r="C58" s="20"/>
      <c r="D58" s="26"/>
      <c r="E58" s="20"/>
      <c r="F58" s="26"/>
      <c r="G58" s="20"/>
      <c r="H58" s="2"/>
      <c r="I58" s="2"/>
    </row>
    <row r="59" spans="1:9" ht="15.75" thickBot="1">
      <c r="A59" s="7" t="s">
        <v>102</v>
      </c>
      <c r="B59" s="2"/>
      <c r="C59" s="20"/>
      <c r="D59" s="57">
        <f>+D57+D39</f>
        <v>37352</v>
      </c>
      <c r="E59" s="20"/>
      <c r="F59" s="57">
        <f>+F57+F39</f>
        <v>39394</v>
      </c>
      <c r="G59" s="20"/>
      <c r="H59" s="2"/>
      <c r="I59" s="2"/>
    </row>
    <row r="60" spans="1:9" ht="15" thickTop="1">
      <c r="A60" s="2"/>
      <c r="B60" s="2"/>
      <c r="C60" s="20"/>
      <c r="D60" s="20"/>
      <c r="E60" s="20"/>
      <c r="F60" s="20"/>
      <c r="G60" s="20"/>
      <c r="H60" s="2"/>
      <c r="I60" s="2"/>
    </row>
    <row r="61" spans="1:9" ht="15.75" thickBot="1">
      <c r="A61" s="7" t="s">
        <v>74</v>
      </c>
      <c r="B61" s="2"/>
      <c r="C61" s="20"/>
      <c r="D61" s="56">
        <f>+D39/125303</f>
        <v>0.20582907033351155</v>
      </c>
      <c r="E61" s="27"/>
      <c r="F61" s="56">
        <f>+F39/125303</f>
        <v>0.20586897360797426</v>
      </c>
      <c r="G61" s="20"/>
      <c r="H61" s="2"/>
      <c r="I61" s="2"/>
    </row>
    <row r="62" spans="1:9" ht="15" thickTop="1">
      <c r="A62" s="2"/>
      <c r="B62" s="2"/>
      <c r="C62" s="20"/>
      <c r="D62" s="28"/>
      <c r="E62" s="27"/>
      <c r="F62" s="28"/>
      <c r="G62" s="20"/>
      <c r="H62" s="2"/>
      <c r="I62" s="2"/>
    </row>
    <row r="63" spans="1:9" ht="14.25">
      <c r="A63" s="6" t="s">
        <v>111</v>
      </c>
      <c r="B63" s="2"/>
      <c r="C63" s="2"/>
      <c r="D63" s="25"/>
      <c r="E63" s="25"/>
      <c r="F63" s="25"/>
      <c r="G63" s="2"/>
      <c r="H63" s="2"/>
      <c r="I63" s="2"/>
    </row>
    <row r="64" spans="2:9" ht="14.25">
      <c r="B64" s="6" t="s">
        <v>172</v>
      </c>
      <c r="C64" s="2"/>
      <c r="D64" s="25"/>
      <c r="E64" s="25"/>
      <c r="F64" s="25"/>
      <c r="G64" s="2"/>
      <c r="H64" s="2"/>
      <c r="I64" s="2"/>
    </row>
    <row r="65" spans="1:9" ht="14.25">
      <c r="A65" s="2"/>
      <c r="B65" s="2"/>
      <c r="C65" s="2"/>
      <c r="D65" s="25"/>
      <c r="E65" s="25"/>
      <c r="F65" s="25"/>
      <c r="G65" s="2"/>
      <c r="H65" s="2"/>
      <c r="I65" s="2"/>
    </row>
    <row r="66" spans="1:9" ht="14.25">
      <c r="A66" s="2"/>
      <c r="B66" s="2"/>
      <c r="C66" s="2"/>
      <c r="D66" s="25"/>
      <c r="E66" s="25"/>
      <c r="F66" s="25"/>
      <c r="G66" s="2"/>
      <c r="H66" s="2"/>
      <c r="I66" s="2"/>
    </row>
    <row r="67" spans="1:9" ht="14.25">
      <c r="A67" s="2"/>
      <c r="B67" s="2"/>
      <c r="C67" s="2"/>
      <c r="D67" s="25"/>
      <c r="E67" s="25"/>
      <c r="F67" s="25"/>
      <c r="G67" s="2"/>
      <c r="H67" s="2"/>
      <c r="I67" s="2"/>
    </row>
    <row r="68" spans="1:9" ht="14.25">
      <c r="A68" s="2"/>
      <c r="B68" s="2"/>
      <c r="C68" s="2"/>
      <c r="D68" s="25"/>
      <c r="E68" s="25"/>
      <c r="F68" s="25"/>
      <c r="G68" s="2"/>
      <c r="H68" s="2"/>
      <c r="I68" s="2"/>
    </row>
    <row r="69" spans="1:9" ht="14.25">
      <c r="A69" s="2"/>
      <c r="B69" s="2"/>
      <c r="C69" s="2"/>
      <c r="D69" s="25"/>
      <c r="E69" s="25"/>
      <c r="F69" s="25"/>
      <c r="G69" s="2"/>
      <c r="H69" s="2"/>
      <c r="I69" s="2"/>
    </row>
    <row r="70" spans="1:9" ht="14.25">
      <c r="A70" s="2"/>
      <c r="B70" s="2"/>
      <c r="C70" s="2"/>
      <c r="D70" s="25"/>
      <c r="E70" s="25"/>
      <c r="F70" s="25"/>
      <c r="G70" s="2"/>
      <c r="H70" s="2"/>
      <c r="I70" s="2"/>
    </row>
    <row r="71" spans="1:9" ht="14.25">
      <c r="A71" s="2"/>
      <c r="B71" s="2"/>
      <c r="C71" s="2"/>
      <c r="D71" s="25"/>
      <c r="E71" s="25"/>
      <c r="F71" s="25"/>
      <c r="G71" s="2"/>
      <c r="H71" s="2"/>
      <c r="I71" s="2"/>
    </row>
    <row r="72" spans="1:9" ht="14.25">
      <c r="A72" s="2"/>
      <c r="B72" s="2"/>
      <c r="C72" s="2"/>
      <c r="D72" s="25"/>
      <c r="E72" s="25"/>
      <c r="F72" s="25"/>
      <c r="G72" s="2"/>
      <c r="H72" s="2"/>
      <c r="I72" s="2"/>
    </row>
    <row r="73" spans="1:9" ht="14.25">
      <c r="A73" s="2"/>
      <c r="B73" s="2"/>
      <c r="C73" s="2"/>
      <c r="D73" s="25"/>
      <c r="E73" s="25"/>
      <c r="F73" s="25"/>
      <c r="G73" s="2"/>
      <c r="H73" s="2"/>
      <c r="I73" s="2"/>
    </row>
    <row r="74" spans="1:9" ht="14.25">
      <c r="A74" s="2"/>
      <c r="B74" s="2"/>
      <c r="C74" s="2"/>
      <c r="D74" s="25"/>
      <c r="E74" s="25"/>
      <c r="F74" s="25"/>
      <c r="G74" s="2"/>
      <c r="H74" s="2"/>
      <c r="I74" s="2"/>
    </row>
    <row r="75" spans="1:9" ht="14.25">
      <c r="A75" s="2"/>
      <c r="B75" s="2"/>
      <c r="C75" s="2"/>
      <c r="D75" s="25"/>
      <c r="E75" s="25"/>
      <c r="F75" s="25"/>
      <c r="G75" s="2"/>
      <c r="H75" s="2"/>
      <c r="I75" s="2"/>
    </row>
    <row r="76" spans="1:9" ht="14.25">
      <c r="A76" s="2"/>
      <c r="B76" s="2"/>
      <c r="C76" s="2"/>
      <c r="D76" s="25"/>
      <c r="E76" s="25"/>
      <c r="F76" s="25"/>
      <c r="G76" s="2"/>
      <c r="H76" s="2"/>
      <c r="I76" s="2"/>
    </row>
  </sheetData>
  <sheetProtection/>
  <printOptions/>
  <pageMargins left="0.75" right="0.75" top="0.5" bottom="0.53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3" width="13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1" t="s">
        <v>0</v>
      </c>
      <c r="B1" s="1"/>
      <c r="C1" s="1"/>
      <c r="D1" s="1"/>
      <c r="K1" s="50"/>
    </row>
    <row r="2" spans="1:11" ht="15.75">
      <c r="A2" s="2" t="s">
        <v>1</v>
      </c>
      <c r="B2" s="1"/>
      <c r="C2" s="1"/>
      <c r="D2" s="1"/>
      <c r="K2" s="50"/>
    </row>
    <row r="3" spans="1:11" ht="15.75">
      <c r="A3" s="1" t="s">
        <v>112</v>
      </c>
      <c r="B3" s="1"/>
      <c r="C3" s="1"/>
      <c r="D3" s="1"/>
      <c r="K3" s="50"/>
    </row>
    <row r="4" spans="1:4" ht="15.75">
      <c r="A4" s="1" t="s">
        <v>244</v>
      </c>
      <c r="B4" s="2"/>
      <c r="C4" s="2"/>
      <c r="D4" s="2"/>
    </row>
    <row r="5" spans="1:4" ht="15.75">
      <c r="A5" s="1" t="s">
        <v>11</v>
      </c>
      <c r="B5" s="1"/>
      <c r="C5" s="1"/>
      <c r="D5" s="1"/>
    </row>
    <row r="6" spans="1:11" ht="15">
      <c r="A6" s="29"/>
      <c r="B6" s="29"/>
      <c r="C6" s="29"/>
      <c r="D6" s="29"/>
      <c r="E6" s="30" t="s">
        <v>12</v>
      </c>
      <c r="F6" s="31"/>
      <c r="G6" s="31" t="s">
        <v>14</v>
      </c>
      <c r="H6" s="31"/>
      <c r="I6" s="30" t="s">
        <v>15</v>
      </c>
      <c r="J6" s="31"/>
      <c r="K6" s="31" t="s">
        <v>14</v>
      </c>
    </row>
    <row r="7" spans="1:11" ht="15">
      <c r="A7" s="29"/>
      <c r="B7" s="29"/>
      <c r="C7" s="29"/>
      <c r="D7" s="29"/>
      <c r="E7" s="30" t="s">
        <v>13</v>
      </c>
      <c r="F7" s="31"/>
      <c r="G7" s="31" t="s">
        <v>13</v>
      </c>
      <c r="H7" s="31"/>
      <c r="I7" s="30" t="s">
        <v>16</v>
      </c>
      <c r="J7" s="31"/>
      <c r="K7" s="31" t="s">
        <v>16</v>
      </c>
    </row>
    <row r="8" spans="1:11" ht="15">
      <c r="A8" s="29"/>
      <c r="B8" s="29"/>
      <c r="C8" s="29"/>
      <c r="D8" s="29"/>
      <c r="E8" s="16" t="s">
        <v>243</v>
      </c>
      <c r="F8" s="31"/>
      <c r="G8" s="18" t="s">
        <v>245</v>
      </c>
      <c r="H8" s="31"/>
      <c r="I8" s="32" t="str">
        <f>+E8</f>
        <v>30/06/2016</v>
      </c>
      <c r="J8" s="31"/>
      <c r="K8" s="33" t="str">
        <f>+G8</f>
        <v>30/06/2015</v>
      </c>
    </row>
    <row r="9" spans="1:11" ht="15">
      <c r="A9" s="29"/>
      <c r="B9" s="29"/>
      <c r="C9" s="29"/>
      <c r="D9" s="29"/>
      <c r="E9" s="30" t="s">
        <v>5</v>
      </c>
      <c r="F9" s="31"/>
      <c r="G9" s="31" t="s">
        <v>5</v>
      </c>
      <c r="H9" s="31"/>
      <c r="I9" s="30" t="s">
        <v>5</v>
      </c>
      <c r="J9" s="31"/>
      <c r="K9" s="31" t="s">
        <v>5</v>
      </c>
    </row>
    <row r="10" spans="1:11" ht="15">
      <c r="A10" s="29"/>
      <c r="B10" s="29"/>
      <c r="C10" s="29"/>
      <c r="D10" s="29"/>
      <c r="E10" s="34"/>
      <c r="F10" s="34"/>
      <c r="G10" s="34"/>
      <c r="H10" s="34"/>
      <c r="I10" s="35"/>
      <c r="J10" s="34"/>
      <c r="K10" s="34"/>
    </row>
    <row r="11" spans="1:13" ht="14.25">
      <c r="A11" s="29" t="s">
        <v>17</v>
      </c>
      <c r="B11" s="29"/>
      <c r="C11" s="29"/>
      <c r="D11" s="29"/>
      <c r="E11" s="36">
        <f>+I11-2935</f>
        <v>3233</v>
      </c>
      <c r="F11" s="36"/>
      <c r="G11" s="36">
        <f>+K11-2907</f>
        <v>2288</v>
      </c>
      <c r="H11" s="36"/>
      <c r="I11" s="40">
        <v>6168</v>
      </c>
      <c r="J11" s="36"/>
      <c r="K11" s="40">
        <v>5195</v>
      </c>
      <c r="M11" s="19"/>
    </row>
    <row r="12" spans="1:11" ht="14.25">
      <c r="A12" s="29"/>
      <c r="B12" s="29"/>
      <c r="C12" s="29"/>
      <c r="D12" s="29"/>
      <c r="E12" s="95"/>
      <c r="F12" s="36"/>
      <c r="G12" s="36"/>
      <c r="H12" s="36"/>
      <c r="I12" s="40"/>
      <c r="J12" s="36"/>
      <c r="K12" s="40"/>
    </row>
    <row r="13" spans="1:11" ht="14.25">
      <c r="A13" s="29" t="s">
        <v>18</v>
      </c>
      <c r="B13" s="29"/>
      <c r="C13" s="29"/>
      <c r="D13" s="29"/>
      <c r="E13" s="36">
        <f>+I13+3931</f>
        <v>-3125</v>
      </c>
      <c r="F13" s="36"/>
      <c r="G13" s="36">
        <v>-2416</v>
      </c>
      <c r="H13" s="36"/>
      <c r="I13" s="40">
        <v>-7056</v>
      </c>
      <c r="J13" s="36"/>
      <c r="K13" s="40">
        <v>-6289</v>
      </c>
    </row>
    <row r="14" spans="1:11" ht="14.25">
      <c r="A14" s="29"/>
      <c r="B14" s="29"/>
      <c r="C14" s="29"/>
      <c r="D14" s="29"/>
      <c r="E14" s="36"/>
      <c r="F14" s="36"/>
      <c r="G14" s="36"/>
      <c r="H14" s="36"/>
      <c r="I14" s="40"/>
      <c r="J14" s="36"/>
      <c r="K14" s="40"/>
    </row>
    <row r="15" spans="1:11" ht="14.25">
      <c r="A15" s="29" t="s">
        <v>19</v>
      </c>
      <c r="B15" s="29"/>
      <c r="C15" s="29"/>
      <c r="D15" s="29"/>
      <c r="E15" s="37">
        <f>+I15-1039</f>
        <v>58</v>
      </c>
      <c r="F15" s="36"/>
      <c r="G15" s="37">
        <f>+K15-195</f>
        <v>71</v>
      </c>
      <c r="H15" s="36"/>
      <c r="I15" s="37">
        <v>1097</v>
      </c>
      <c r="J15" s="36"/>
      <c r="K15" s="37">
        <v>266</v>
      </c>
    </row>
    <row r="16" spans="1:11" ht="14.25">
      <c r="A16" s="29"/>
      <c r="B16" s="29"/>
      <c r="C16" s="29"/>
      <c r="D16" s="29"/>
      <c r="E16" s="36"/>
      <c r="F16" s="36"/>
      <c r="G16" s="36"/>
      <c r="H16" s="36"/>
      <c r="I16" s="36"/>
      <c r="J16" s="36"/>
      <c r="K16" s="36"/>
    </row>
    <row r="17" spans="1:11" ht="14.25">
      <c r="A17" s="2" t="s">
        <v>279</v>
      </c>
      <c r="B17" s="29"/>
      <c r="C17" s="29"/>
      <c r="D17" s="29"/>
      <c r="E17" s="36">
        <f>SUM(E11:E15)</f>
        <v>166</v>
      </c>
      <c r="F17" s="36"/>
      <c r="G17" s="36">
        <f>SUM(G11:G15)</f>
        <v>-57</v>
      </c>
      <c r="H17" s="36"/>
      <c r="I17" s="36">
        <f>SUM(I11:I15)</f>
        <v>209</v>
      </c>
      <c r="J17" s="36"/>
      <c r="K17" s="36">
        <f>SUM(K11:K15)</f>
        <v>-828</v>
      </c>
    </row>
    <row r="18" spans="1:11" ht="14.25">
      <c r="A18" s="29"/>
      <c r="B18" s="29"/>
      <c r="C18" s="29"/>
      <c r="D18" s="29"/>
      <c r="E18" s="36"/>
      <c r="F18" s="36"/>
      <c r="G18" s="36"/>
      <c r="H18" s="36"/>
      <c r="I18" s="36"/>
      <c r="J18" s="36"/>
      <c r="K18" s="36"/>
    </row>
    <row r="19" spans="1:11" ht="14.25">
      <c r="A19" s="29" t="s">
        <v>20</v>
      </c>
      <c r="B19" s="29"/>
      <c r="C19" s="29"/>
      <c r="D19" s="29"/>
      <c r="E19" s="36">
        <f>+I19+86</f>
        <v>-128</v>
      </c>
      <c r="F19" s="36"/>
      <c r="G19" s="36">
        <v>-3</v>
      </c>
      <c r="H19" s="36"/>
      <c r="I19" s="40">
        <v>-214</v>
      </c>
      <c r="J19" s="36"/>
      <c r="K19" s="40">
        <v>-5</v>
      </c>
    </row>
    <row r="20" spans="1:11" ht="14.25">
      <c r="A20" s="29"/>
      <c r="B20" s="29"/>
      <c r="C20" s="29"/>
      <c r="D20" s="29"/>
      <c r="E20" s="36"/>
      <c r="F20" s="36"/>
      <c r="G20" s="36"/>
      <c r="H20" s="36"/>
      <c r="I20" s="36"/>
      <c r="J20" s="36"/>
      <c r="K20" s="36"/>
    </row>
    <row r="21" spans="1:11" ht="14.25">
      <c r="A21" s="29" t="s">
        <v>21</v>
      </c>
      <c r="B21" s="29"/>
      <c r="C21" s="29"/>
      <c r="D21" s="29"/>
      <c r="E21" s="37">
        <f>+I21</f>
        <v>0</v>
      </c>
      <c r="F21" s="36"/>
      <c r="G21" s="37">
        <f>+K21</f>
        <v>0</v>
      </c>
      <c r="H21" s="38"/>
      <c r="I21" s="37">
        <v>0</v>
      </c>
      <c r="J21" s="38"/>
      <c r="K21" s="37">
        <v>0</v>
      </c>
    </row>
    <row r="22" spans="1:11" ht="14.25">
      <c r="A22" s="29"/>
      <c r="B22" s="29"/>
      <c r="C22" s="29"/>
      <c r="D22" s="29"/>
      <c r="E22" s="38"/>
      <c r="F22" s="38"/>
      <c r="G22" s="38"/>
      <c r="H22" s="38"/>
      <c r="I22" s="38"/>
      <c r="J22" s="38"/>
      <c r="K22" s="38"/>
    </row>
    <row r="23" spans="1:11" ht="14.25">
      <c r="A23" s="2" t="s">
        <v>280</v>
      </c>
      <c r="B23" s="29"/>
      <c r="C23" s="29"/>
      <c r="D23" s="29"/>
      <c r="E23" s="36">
        <f>SUM(E17:E21)</f>
        <v>38</v>
      </c>
      <c r="F23" s="36"/>
      <c r="G23" s="36">
        <f>SUM(G17:G21)</f>
        <v>-60</v>
      </c>
      <c r="H23" s="36"/>
      <c r="I23" s="36">
        <f>SUM(I17:I21)</f>
        <v>-5</v>
      </c>
      <c r="J23" s="36"/>
      <c r="K23" s="36">
        <f>SUM(K17:K21)</f>
        <v>-833</v>
      </c>
    </row>
    <row r="24" spans="1:11" ht="14.25">
      <c r="A24" s="2" t="s">
        <v>281</v>
      </c>
      <c r="B24" s="29"/>
      <c r="C24" s="29"/>
      <c r="D24" s="29"/>
      <c r="E24" s="36"/>
      <c r="F24" s="36"/>
      <c r="G24" s="36"/>
      <c r="H24" s="36"/>
      <c r="I24" s="36"/>
      <c r="J24" s="36"/>
      <c r="K24" s="36"/>
    </row>
    <row r="25" spans="1:11" ht="14.25">
      <c r="A25" s="29"/>
      <c r="B25" s="29"/>
      <c r="C25" s="29"/>
      <c r="D25" s="29"/>
      <c r="E25" s="38"/>
      <c r="F25" s="38"/>
      <c r="G25" s="38"/>
      <c r="H25" s="38"/>
      <c r="I25" s="38"/>
      <c r="J25" s="38"/>
      <c r="K25" s="38"/>
    </row>
    <row r="26" spans="1:11" ht="14.25">
      <c r="A26" s="29" t="s">
        <v>22</v>
      </c>
      <c r="B26" s="29"/>
      <c r="C26" s="29"/>
      <c r="D26" s="29"/>
      <c r="E26" s="37">
        <f>+I26-0</f>
        <v>0</v>
      </c>
      <c r="F26" s="36"/>
      <c r="G26" s="37">
        <f>+K26-0</f>
        <v>0</v>
      </c>
      <c r="H26" s="38"/>
      <c r="I26" s="37">
        <v>0</v>
      </c>
      <c r="J26" s="38"/>
      <c r="K26" s="37">
        <v>0</v>
      </c>
    </row>
    <row r="27" spans="1:11" ht="14.25">
      <c r="A27" s="29"/>
      <c r="B27" s="29"/>
      <c r="C27" s="29"/>
      <c r="D27" s="29"/>
      <c r="E27" s="38"/>
      <c r="F27" s="38"/>
      <c r="G27" s="38"/>
      <c r="H27" s="38"/>
      <c r="I27" s="38"/>
      <c r="J27" s="38"/>
      <c r="K27" s="38"/>
    </row>
    <row r="28" spans="1:11" ht="14.25">
      <c r="A28" s="2" t="s">
        <v>282</v>
      </c>
      <c r="B28" s="29"/>
      <c r="C28" s="29"/>
      <c r="D28" s="29"/>
      <c r="E28" s="36">
        <f>+E23+E26</f>
        <v>38</v>
      </c>
      <c r="F28" s="36"/>
      <c r="G28" s="36">
        <f>+G23+G26</f>
        <v>-60</v>
      </c>
      <c r="H28" s="36"/>
      <c r="I28" s="36">
        <f>+I23+I26</f>
        <v>-5</v>
      </c>
      <c r="J28" s="36"/>
      <c r="K28" s="36">
        <f>+K23+K26</f>
        <v>-833</v>
      </c>
    </row>
    <row r="29" spans="1:11" ht="14.25">
      <c r="A29" s="2" t="s">
        <v>283</v>
      </c>
      <c r="B29" s="29"/>
      <c r="C29" s="29"/>
      <c r="D29" s="29"/>
      <c r="E29" s="36"/>
      <c r="F29" s="36"/>
      <c r="G29" s="36"/>
      <c r="H29" s="36"/>
      <c r="I29" s="36"/>
      <c r="J29" s="36"/>
      <c r="K29" s="36"/>
    </row>
    <row r="30" spans="1:11" ht="14.25">
      <c r="A30" s="29"/>
      <c r="B30" s="29"/>
      <c r="C30" s="29"/>
      <c r="D30" s="29"/>
      <c r="E30" s="38"/>
      <c r="F30" s="38"/>
      <c r="G30" s="38"/>
      <c r="H30" s="38"/>
      <c r="I30" s="38"/>
      <c r="J30" s="38"/>
      <c r="K30" s="38"/>
    </row>
    <row r="31" spans="1:11" ht="14.25">
      <c r="A31" s="2" t="s">
        <v>156</v>
      </c>
      <c r="B31" s="29"/>
      <c r="C31" s="29"/>
      <c r="D31" s="29"/>
      <c r="E31" s="37">
        <f>+I31</f>
        <v>0</v>
      </c>
      <c r="F31" s="36"/>
      <c r="G31" s="37">
        <f>+K31</f>
        <v>0</v>
      </c>
      <c r="H31" s="38"/>
      <c r="I31" s="37">
        <v>0</v>
      </c>
      <c r="J31" s="38"/>
      <c r="K31" s="37">
        <v>0</v>
      </c>
    </row>
    <row r="32" spans="1:11" ht="14.25">
      <c r="A32" s="29"/>
      <c r="B32" s="29"/>
      <c r="C32" s="29"/>
      <c r="D32" s="29"/>
      <c r="E32" s="38"/>
      <c r="F32" s="38"/>
      <c r="G32" s="38"/>
      <c r="H32" s="38"/>
      <c r="I32" s="38"/>
      <c r="J32" s="38"/>
      <c r="K32" s="38"/>
    </row>
    <row r="33" spans="1:11" ht="15" thickBot="1">
      <c r="A33" s="2" t="s">
        <v>284</v>
      </c>
      <c r="B33" s="29"/>
      <c r="C33" s="29"/>
      <c r="D33" s="29"/>
      <c r="E33" s="39">
        <f>+E31+E28</f>
        <v>38</v>
      </c>
      <c r="F33" s="40"/>
      <c r="G33" s="39">
        <f>+G31+G28</f>
        <v>-60</v>
      </c>
      <c r="H33" s="40"/>
      <c r="I33" s="39">
        <f>+I31+I28</f>
        <v>-5</v>
      </c>
      <c r="J33" s="40"/>
      <c r="K33" s="39">
        <f>+K31+K28</f>
        <v>-833</v>
      </c>
    </row>
    <row r="34" spans="2:11" ht="15" thickTop="1">
      <c r="B34" s="29"/>
      <c r="C34" s="29"/>
      <c r="D34" s="29"/>
      <c r="E34" s="38"/>
      <c r="F34" s="41"/>
      <c r="G34" s="38"/>
      <c r="H34" s="41"/>
      <c r="I34" s="38"/>
      <c r="J34" s="41"/>
      <c r="K34" s="38"/>
    </row>
    <row r="35" spans="1:11" ht="14.25">
      <c r="A35" s="2" t="s">
        <v>157</v>
      </c>
      <c r="B35" s="29"/>
      <c r="C35" s="29"/>
      <c r="D35" s="29"/>
      <c r="E35" s="38"/>
      <c r="F35" s="41"/>
      <c r="G35" s="38"/>
      <c r="H35" s="41"/>
      <c r="I35" s="38"/>
      <c r="J35" s="41"/>
      <c r="K35" s="38"/>
    </row>
    <row r="36" spans="1:11" ht="15" thickBot="1">
      <c r="A36" s="2" t="s">
        <v>130</v>
      </c>
      <c r="B36" s="29"/>
      <c r="C36" s="29"/>
      <c r="D36" s="29"/>
      <c r="E36" s="59">
        <f>+E33</f>
        <v>38</v>
      </c>
      <c r="F36" s="41"/>
      <c r="G36" s="59">
        <f>+G33</f>
        <v>-60</v>
      </c>
      <c r="H36" s="41"/>
      <c r="I36" s="59">
        <f>+I33</f>
        <v>-5</v>
      </c>
      <c r="J36" s="41"/>
      <c r="K36" s="59">
        <f>+K33</f>
        <v>-833</v>
      </c>
    </row>
    <row r="37" spans="1:11" ht="15" thickTop="1">
      <c r="A37" s="29"/>
      <c r="B37" s="29"/>
      <c r="C37" s="29"/>
      <c r="D37" s="29"/>
      <c r="E37" s="38"/>
      <c r="F37" s="41"/>
      <c r="G37" s="38"/>
      <c r="H37" s="41"/>
      <c r="I37" s="38"/>
      <c r="J37" s="41"/>
      <c r="K37" s="38"/>
    </row>
    <row r="38" spans="1:11" ht="14.25">
      <c r="A38" s="29"/>
      <c r="B38" s="29"/>
      <c r="C38" s="29"/>
      <c r="D38" s="29"/>
      <c r="E38" s="38"/>
      <c r="F38" s="38"/>
      <c r="G38" s="38"/>
      <c r="H38" s="38"/>
      <c r="I38" s="38"/>
      <c r="J38" s="38"/>
      <c r="K38" s="38"/>
    </row>
    <row r="39" spans="1:11" ht="14.25">
      <c r="A39" s="2" t="s">
        <v>285</v>
      </c>
      <c r="B39" s="29"/>
      <c r="C39" s="29"/>
      <c r="D39" s="29"/>
      <c r="E39" s="38" t="s">
        <v>11</v>
      </c>
      <c r="F39" s="38"/>
      <c r="G39" s="38"/>
      <c r="H39" s="38"/>
      <c r="I39" s="38" t="s">
        <v>11</v>
      </c>
      <c r="J39" s="38"/>
      <c r="K39" s="38" t="s">
        <v>11</v>
      </c>
    </row>
    <row r="40" spans="1:11" ht="14.25">
      <c r="A40" s="2" t="s">
        <v>130</v>
      </c>
      <c r="B40" s="29"/>
      <c r="C40" s="29"/>
      <c r="D40" s="29"/>
      <c r="E40" s="38"/>
      <c r="F40" s="38"/>
      <c r="G40" s="38"/>
      <c r="H40" s="38"/>
      <c r="I40" s="38"/>
      <c r="J40" s="38"/>
      <c r="K40" s="38"/>
    </row>
    <row r="41" spans="1:11" ht="14.25">
      <c r="A41" s="2" t="s">
        <v>131</v>
      </c>
      <c r="B41" s="29"/>
      <c r="C41" s="29"/>
      <c r="D41" s="29"/>
      <c r="E41" s="49">
        <f>+notes!G183</f>
        <v>0.03032648859165383</v>
      </c>
      <c r="F41" s="36"/>
      <c r="G41" s="49">
        <f>+notes!H183</f>
        <v>-0.04906771344455348</v>
      </c>
      <c r="H41" s="36"/>
      <c r="I41" s="49">
        <f>+notes!I183</f>
        <v>-0.003990327446270241</v>
      </c>
      <c r="J41" s="36"/>
      <c r="K41" s="49">
        <f>+notes!J183</f>
        <v>-0.681440760464983</v>
      </c>
    </row>
    <row r="42" spans="1:11" ht="14.25">
      <c r="A42" s="2" t="s">
        <v>132</v>
      </c>
      <c r="B42" s="29"/>
      <c r="C42" s="29"/>
      <c r="D42" s="29"/>
      <c r="E42" s="53" t="s">
        <v>79</v>
      </c>
      <c r="F42" s="31"/>
      <c r="G42" s="53" t="s">
        <v>79</v>
      </c>
      <c r="H42" s="31"/>
      <c r="I42" s="53" t="s">
        <v>79</v>
      </c>
      <c r="J42" s="31"/>
      <c r="K42" s="53" t="s">
        <v>79</v>
      </c>
    </row>
    <row r="43" spans="1:11" ht="14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4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4.25">
      <c r="A45" s="29" t="s">
        <v>76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7" spans="1:4" ht="12.75">
      <c r="A47" s="6" t="s">
        <v>114</v>
      </c>
      <c r="B47" s="6"/>
      <c r="C47" s="6"/>
      <c r="D47" s="6"/>
    </row>
    <row r="48" spans="1:4" ht="12.75">
      <c r="A48" s="6" t="s">
        <v>173</v>
      </c>
      <c r="B48" s="6"/>
      <c r="C48" s="6"/>
      <c r="D48" s="6"/>
    </row>
    <row r="53" ht="14.25">
      <c r="L53" s="2" t="s">
        <v>11</v>
      </c>
    </row>
  </sheetData>
  <sheetProtection/>
  <printOptions/>
  <pageMargins left="0.75" right="0.4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PageLayoutView="0" workbookViewId="0" topLeftCell="A1">
      <selection activeCell="T24" sqref="T24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8515625" style="0" customWidth="1"/>
    <col min="12" max="12" width="1.7109375" style="0" customWidth="1"/>
    <col min="13" max="13" width="11.8515625" style="0" customWidth="1"/>
    <col min="14" max="14" width="1.7109375" style="0" customWidth="1"/>
    <col min="15" max="15" width="11.7109375" style="0" customWidth="1"/>
    <col min="16" max="16" width="1.7109375" style="0" customWidth="1"/>
    <col min="17" max="17" width="12.00390625" style="0" customWidth="1"/>
    <col min="18" max="18" width="1.7109375" style="0" customWidth="1"/>
  </cols>
  <sheetData>
    <row r="1" spans="1:17" ht="15.75">
      <c r="A1" s="1" t="s">
        <v>0</v>
      </c>
      <c r="B1" s="1"/>
      <c r="C1" s="1"/>
      <c r="D1" s="1"/>
      <c r="Q1" s="50"/>
    </row>
    <row r="2" spans="1:17" ht="15.75">
      <c r="A2" s="2" t="s">
        <v>1</v>
      </c>
      <c r="B2" s="1"/>
      <c r="C2" s="1"/>
      <c r="D2" s="1"/>
      <c r="Q2" s="50"/>
    </row>
    <row r="3" spans="1:17" ht="15.75">
      <c r="A3" s="1" t="s">
        <v>62</v>
      </c>
      <c r="B3" s="1"/>
      <c r="C3" s="1"/>
      <c r="D3" s="1"/>
      <c r="Q3" s="50"/>
    </row>
    <row r="4" spans="1:4" ht="15">
      <c r="A4" s="7" t="s">
        <v>246</v>
      </c>
      <c r="B4" s="2"/>
      <c r="C4" s="2"/>
      <c r="D4" s="2"/>
    </row>
    <row r="7" spans="5:17" ht="15">
      <c r="E7" s="98" t="s">
        <v>26</v>
      </c>
      <c r="F7" s="98"/>
      <c r="G7" s="98"/>
      <c r="H7" s="98"/>
      <c r="I7" s="98"/>
      <c r="J7" s="98"/>
      <c r="K7" s="98"/>
      <c r="L7" s="51"/>
      <c r="M7" s="51"/>
      <c r="N7" s="7"/>
      <c r="O7" s="51" t="s">
        <v>27</v>
      </c>
      <c r="P7" s="52"/>
      <c r="Q7" s="52"/>
    </row>
    <row r="9" spans="5:20" ht="12.75"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11</v>
      </c>
      <c r="P9" s="4"/>
      <c r="Q9" s="4"/>
      <c r="T9" s="4"/>
    </row>
    <row r="10" spans="5:17" ht="12.75">
      <c r="E10" s="4" t="s">
        <v>23</v>
      </c>
      <c r="F10" s="4"/>
      <c r="G10" s="4" t="s">
        <v>23</v>
      </c>
      <c r="H10" s="4"/>
      <c r="I10" s="4" t="s">
        <v>28</v>
      </c>
      <c r="J10" s="4"/>
      <c r="K10" s="4" t="s">
        <v>24</v>
      </c>
      <c r="L10" s="4"/>
      <c r="M10" s="4" t="s">
        <v>142</v>
      </c>
      <c r="N10" s="4"/>
      <c r="O10" s="4" t="s">
        <v>29</v>
      </c>
      <c r="P10" s="4"/>
      <c r="Q10" s="4"/>
    </row>
    <row r="11" spans="5:20" ht="12.75">
      <c r="E11" s="4" t="s">
        <v>24</v>
      </c>
      <c r="F11" s="4"/>
      <c r="G11" s="4" t="s">
        <v>25</v>
      </c>
      <c r="H11" s="4"/>
      <c r="I11" s="4" t="s">
        <v>77</v>
      </c>
      <c r="J11" s="4"/>
      <c r="K11" s="4" t="s">
        <v>77</v>
      </c>
      <c r="L11" s="4"/>
      <c r="M11" s="4" t="s">
        <v>143</v>
      </c>
      <c r="N11" s="4"/>
      <c r="O11" s="4" t="s">
        <v>30</v>
      </c>
      <c r="P11" s="4"/>
      <c r="Q11" s="4" t="s">
        <v>31</v>
      </c>
      <c r="T11" s="4"/>
    </row>
    <row r="12" spans="5:17" ht="12.75">
      <c r="E12" s="4" t="s">
        <v>5</v>
      </c>
      <c r="F12" s="4"/>
      <c r="G12" s="4" t="s">
        <v>5</v>
      </c>
      <c r="H12" s="4"/>
      <c r="I12" s="4" t="s">
        <v>5</v>
      </c>
      <c r="J12" s="4"/>
      <c r="K12" s="4" t="s">
        <v>5</v>
      </c>
      <c r="L12" s="4"/>
      <c r="M12" s="4" t="s">
        <v>5</v>
      </c>
      <c r="N12" s="4"/>
      <c r="O12" s="4" t="s">
        <v>5</v>
      </c>
      <c r="P12" s="4"/>
      <c r="Q12" s="4" t="s">
        <v>5</v>
      </c>
    </row>
    <row r="13" spans="5:17" ht="12.75"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">
      <c r="A14" s="7" t="s">
        <v>247</v>
      </c>
      <c r="B14" s="7"/>
      <c r="C14" s="7"/>
      <c r="D14" s="7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>
      <c r="A15" s="10" t="s">
        <v>248</v>
      </c>
      <c r="B15" s="10"/>
      <c r="C15" s="10"/>
      <c r="D15" s="1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4.25">
      <c r="A16" s="2"/>
      <c r="B16" s="2"/>
      <c r="C16" s="2"/>
      <c r="D16" s="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4.25">
      <c r="A17" s="2" t="s">
        <v>175</v>
      </c>
      <c r="B17" s="2"/>
      <c r="C17" s="2"/>
      <c r="D17" s="2"/>
      <c r="E17" s="27">
        <f>+'BS'!F33</f>
        <v>25061</v>
      </c>
      <c r="F17" s="27"/>
      <c r="G17" s="27">
        <f>+'BS'!F34</f>
        <v>425</v>
      </c>
      <c r="H17" s="20"/>
      <c r="I17" s="20">
        <f>+'BS'!F35</f>
        <v>16378</v>
      </c>
      <c r="J17" s="20"/>
      <c r="K17" s="20">
        <f>+'BS'!F36</f>
        <v>532</v>
      </c>
      <c r="L17" s="20"/>
      <c r="M17" s="20">
        <f>+'BS'!F37</f>
        <v>4039</v>
      </c>
      <c r="N17" s="20"/>
      <c r="O17" s="27">
        <f>+'BS'!F38</f>
        <v>-20639</v>
      </c>
      <c r="P17" s="27"/>
      <c r="Q17" s="27">
        <f>SUM(E17:O17)</f>
        <v>25796</v>
      </c>
    </row>
    <row r="18" spans="1:17" ht="14.25">
      <c r="A18" s="2"/>
      <c r="B18" s="2"/>
      <c r="C18" s="2"/>
      <c r="D18" s="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4.25">
      <c r="A19" s="2" t="s">
        <v>176</v>
      </c>
      <c r="B19" s="2"/>
      <c r="C19" s="2"/>
      <c r="D19" s="2"/>
      <c r="E19" s="20">
        <v>0</v>
      </c>
      <c r="F19" s="20"/>
      <c r="G19" s="20">
        <v>0</v>
      </c>
      <c r="H19" s="20"/>
      <c r="I19" s="20">
        <v>0</v>
      </c>
      <c r="J19" s="20"/>
      <c r="K19" s="20">
        <v>0</v>
      </c>
      <c r="L19" s="20"/>
      <c r="M19" s="20">
        <v>0</v>
      </c>
      <c r="N19" s="20"/>
      <c r="O19" s="27">
        <f>+'P&amp;L'!I28</f>
        <v>-5</v>
      </c>
      <c r="P19" s="20"/>
      <c r="Q19" s="27">
        <f>SUM(E19:O19)</f>
        <v>-5</v>
      </c>
    </row>
    <row r="20" spans="1:17" ht="14.25">
      <c r="A20" s="2"/>
      <c r="B20" s="2"/>
      <c r="C20" s="2"/>
      <c r="D20" s="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14.25">
      <c r="A21" s="2" t="s">
        <v>249</v>
      </c>
      <c r="B21" s="2"/>
      <c r="C21" s="2"/>
      <c r="D21" s="2"/>
      <c r="E21" s="42">
        <f>SUM(E17:E20)</f>
        <v>25061</v>
      </c>
      <c r="F21" s="27"/>
      <c r="G21" s="42">
        <f>SUM(G17:G20)</f>
        <v>425</v>
      </c>
      <c r="H21" s="20"/>
      <c r="I21" s="42">
        <f>SUM(I17:I20)</f>
        <v>16378</v>
      </c>
      <c r="J21" s="28"/>
      <c r="K21" s="42">
        <f>SUM(K17:K20)</f>
        <v>532</v>
      </c>
      <c r="L21" s="28"/>
      <c r="M21" s="42">
        <f>SUM(M17:M20)</f>
        <v>4039</v>
      </c>
      <c r="N21" s="20"/>
      <c r="O21" s="42">
        <f>SUM(O17:O20)</f>
        <v>-20644</v>
      </c>
      <c r="P21" s="27"/>
      <c r="Q21" s="42">
        <f>SUM(Q17:Q20)</f>
        <v>25791</v>
      </c>
    </row>
    <row r="22" spans="1:17" ht="14.25">
      <c r="A22" s="2"/>
      <c r="B22" s="2"/>
      <c r="C22" s="2"/>
      <c r="D22" s="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4.25">
      <c r="A23" s="2"/>
      <c r="B23" s="2"/>
      <c r="C23" s="2"/>
      <c r="D23" s="2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5">
      <c r="A24" s="7" t="str">
        <f>+A14</f>
        <v>6 months </v>
      </c>
      <c r="B24" s="7"/>
      <c r="C24" s="7"/>
      <c r="D24" s="7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5">
      <c r="A25" s="10" t="s">
        <v>250</v>
      </c>
      <c r="B25" s="10"/>
      <c r="C25" s="10"/>
      <c r="D25" s="1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4.25">
      <c r="A26" s="2"/>
      <c r="B26" s="2"/>
      <c r="C26" s="2"/>
      <c r="D26" s="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4.25">
      <c r="A27" s="2" t="s">
        <v>151</v>
      </c>
      <c r="B27" s="2"/>
      <c r="C27" s="2"/>
      <c r="D27" s="2"/>
      <c r="E27" s="27">
        <v>24441</v>
      </c>
      <c r="F27" s="27"/>
      <c r="G27" s="27">
        <v>0</v>
      </c>
      <c r="H27" s="27"/>
      <c r="I27" s="27">
        <v>16378</v>
      </c>
      <c r="J27" s="27"/>
      <c r="K27" s="20">
        <v>532</v>
      </c>
      <c r="L27" s="20"/>
      <c r="M27" s="20">
        <v>4464</v>
      </c>
      <c r="N27" s="27"/>
      <c r="O27" s="27">
        <v>-18007</v>
      </c>
      <c r="P27" s="27"/>
      <c r="Q27" s="27">
        <f>SUM(E27:O27)</f>
        <v>27808</v>
      </c>
    </row>
    <row r="28" spans="1:17" ht="14.25">
      <c r="A28" s="2"/>
      <c r="B28" s="2"/>
      <c r="C28" s="2"/>
      <c r="D28" s="2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4.25">
      <c r="A29" s="2" t="s">
        <v>254</v>
      </c>
      <c r="B29" s="2"/>
      <c r="C29" s="2"/>
      <c r="D29" s="2"/>
      <c r="E29" s="20">
        <v>200</v>
      </c>
      <c r="F29" s="20"/>
      <c r="G29" s="20">
        <v>137</v>
      </c>
      <c r="H29" s="20"/>
      <c r="I29" s="20">
        <v>0</v>
      </c>
      <c r="J29" s="20"/>
      <c r="K29" s="20">
        <v>0</v>
      </c>
      <c r="L29" s="20"/>
      <c r="M29" s="20">
        <v>-137</v>
      </c>
      <c r="N29" s="20"/>
      <c r="O29" s="20">
        <v>0</v>
      </c>
      <c r="P29" s="20"/>
      <c r="Q29" s="27">
        <f>SUM(E29:O29)</f>
        <v>200</v>
      </c>
    </row>
    <row r="30" spans="1:17" ht="14.25">
      <c r="A30" s="2"/>
      <c r="B30" s="2"/>
      <c r="C30" s="2"/>
      <c r="D30" s="2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4.25">
      <c r="A31" s="2" t="s">
        <v>176</v>
      </c>
      <c r="B31" s="2"/>
      <c r="C31" s="2"/>
      <c r="D31" s="2"/>
      <c r="E31" s="20">
        <v>0</v>
      </c>
      <c r="F31" s="20"/>
      <c r="G31" s="20">
        <v>0</v>
      </c>
      <c r="H31" s="20"/>
      <c r="I31" s="20">
        <v>0</v>
      </c>
      <c r="J31" s="20"/>
      <c r="K31" s="20">
        <v>0</v>
      </c>
      <c r="L31" s="20"/>
      <c r="M31" s="20">
        <v>0</v>
      </c>
      <c r="N31" s="20"/>
      <c r="O31" s="27">
        <f>+'P&amp;L'!K28</f>
        <v>-833</v>
      </c>
      <c r="P31" s="20"/>
      <c r="Q31" s="27">
        <f>SUM(E31:O31)</f>
        <v>-833</v>
      </c>
    </row>
    <row r="32" spans="1:17" ht="14.25">
      <c r="A32" s="2"/>
      <c r="B32" s="2"/>
      <c r="C32" s="2"/>
      <c r="D32" s="2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14.25">
      <c r="A33" s="2" t="s">
        <v>251</v>
      </c>
      <c r="B33" s="2"/>
      <c r="C33" s="2"/>
      <c r="D33" s="2"/>
      <c r="E33" s="42">
        <f>SUM(E27:E32)</f>
        <v>24641</v>
      </c>
      <c r="F33" s="27"/>
      <c r="G33" s="42">
        <f>SUM(G27:G32)</f>
        <v>137</v>
      </c>
      <c r="H33" s="20"/>
      <c r="I33" s="42">
        <f>SUM(I27:I32)</f>
        <v>16378</v>
      </c>
      <c r="J33" s="28"/>
      <c r="K33" s="42">
        <f>SUM(K27:K32)</f>
        <v>532</v>
      </c>
      <c r="L33" s="28"/>
      <c r="M33" s="42">
        <f>SUM(M27:M32)</f>
        <v>4327</v>
      </c>
      <c r="N33" s="20"/>
      <c r="O33" s="42">
        <f>SUM(O27:O32)</f>
        <v>-18840</v>
      </c>
      <c r="P33" s="27"/>
      <c r="Q33" s="42">
        <f>SUM(Q27:Q32)</f>
        <v>27175</v>
      </c>
    </row>
    <row r="34" spans="1:17" ht="14.25">
      <c r="A34" s="2"/>
      <c r="B34" s="2"/>
      <c r="C34" s="2"/>
      <c r="D34" s="2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4.25">
      <c r="A35" s="2"/>
      <c r="B35" s="2"/>
      <c r="C35" s="2"/>
      <c r="D35" s="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4" ht="14.25">
      <c r="A36" s="11" t="s">
        <v>82</v>
      </c>
      <c r="B36" s="11"/>
      <c r="C36" s="11"/>
      <c r="D36" s="11"/>
    </row>
    <row r="37" spans="1:4" ht="14.25">
      <c r="A37" s="11" t="s">
        <v>174</v>
      </c>
      <c r="B37" s="11"/>
      <c r="C37" s="11"/>
      <c r="D37" s="11"/>
    </row>
  </sheetData>
  <sheetProtection/>
  <mergeCells count="1">
    <mergeCell ref="E7:K7"/>
  </mergeCells>
  <printOptions/>
  <pageMargins left="0.66" right="0.27" top="0.96" bottom="0.72" header="0.5" footer="0.5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1" t="s">
        <v>0</v>
      </c>
      <c r="B1" s="1"/>
      <c r="C1" s="1"/>
      <c r="H1" s="50"/>
    </row>
    <row r="2" spans="1:3" ht="14.25">
      <c r="A2" s="2" t="s">
        <v>1</v>
      </c>
      <c r="B2" s="2"/>
      <c r="C2" s="2"/>
    </row>
    <row r="3" spans="1:3" ht="15.75">
      <c r="A3" s="1" t="s">
        <v>113</v>
      </c>
      <c r="B3" s="2"/>
      <c r="C3" s="2"/>
    </row>
    <row r="4" spans="1:3" ht="15">
      <c r="A4" s="7" t="str">
        <f>+Equity!A4</f>
        <v>For the 6 Months Ended 30 June 2016</v>
      </c>
      <c r="B4" s="2"/>
      <c r="C4" s="2"/>
    </row>
    <row r="5" spans="1:3" ht="15.75">
      <c r="A5" s="1" t="s">
        <v>11</v>
      </c>
      <c r="B5" s="1"/>
      <c r="C5" s="1"/>
    </row>
    <row r="6" spans="8:10" ht="15">
      <c r="H6" s="8" t="s">
        <v>252</v>
      </c>
      <c r="J6" s="8" t="str">
        <f>+H6</f>
        <v>6 months</v>
      </c>
    </row>
    <row r="7" spans="1:10" ht="15">
      <c r="A7" s="2"/>
      <c r="B7" s="2"/>
      <c r="C7" s="2"/>
      <c r="D7" s="2"/>
      <c r="H7" s="13" t="s">
        <v>63</v>
      </c>
      <c r="J7" s="13" t="s">
        <v>63</v>
      </c>
    </row>
    <row r="8" spans="1:10" ht="15">
      <c r="A8" s="2"/>
      <c r="B8" s="2"/>
      <c r="C8" s="2"/>
      <c r="D8" s="2"/>
      <c r="H8" s="17" t="s">
        <v>243</v>
      </c>
      <c r="J8" s="17" t="s">
        <v>245</v>
      </c>
    </row>
    <row r="9" spans="1:10" ht="15">
      <c r="A9" s="2"/>
      <c r="B9" s="2"/>
      <c r="C9" s="2"/>
      <c r="D9" s="2"/>
      <c r="H9" s="8" t="s">
        <v>5</v>
      </c>
      <c r="J9" s="8" t="s">
        <v>5</v>
      </c>
    </row>
    <row r="10" spans="1:7" ht="12.75">
      <c r="A10" s="9" t="s">
        <v>67</v>
      </c>
      <c r="G10" s="19"/>
    </row>
    <row r="11" spans="1:12" ht="12.75">
      <c r="A11" s="9" t="s">
        <v>32</v>
      </c>
      <c r="H11" s="44">
        <f>+'P&amp;L'!I23</f>
        <v>-5</v>
      </c>
      <c r="J11" s="44">
        <f>+'P&amp;L'!K23</f>
        <v>-833</v>
      </c>
      <c r="L11" s="19"/>
    </row>
    <row r="12" spans="1:10" ht="12.75">
      <c r="A12" t="s">
        <v>68</v>
      </c>
      <c r="H12" s="44"/>
      <c r="J12" s="44"/>
    </row>
    <row r="13" spans="2:12" ht="12.75">
      <c r="B13" t="s">
        <v>106</v>
      </c>
      <c r="H13" s="44">
        <v>20</v>
      </c>
      <c r="J13" s="44">
        <v>19</v>
      </c>
      <c r="L13" s="19"/>
    </row>
    <row r="14" spans="2:10" ht="12.75">
      <c r="B14" t="s">
        <v>162</v>
      </c>
      <c r="H14" s="44">
        <v>428</v>
      </c>
      <c r="J14" s="44">
        <v>441</v>
      </c>
    </row>
    <row r="15" spans="2:10" ht="12.75">
      <c r="B15" t="s">
        <v>105</v>
      </c>
      <c r="H15" s="44">
        <v>112</v>
      </c>
      <c r="J15" s="44">
        <v>110</v>
      </c>
    </row>
    <row r="16" spans="2:10" ht="12.75">
      <c r="B16" t="s">
        <v>255</v>
      </c>
      <c r="H16" s="44">
        <v>0</v>
      </c>
      <c r="J16" s="44">
        <v>-15</v>
      </c>
    </row>
    <row r="17" spans="2:10" ht="12.75">
      <c r="B17" t="s">
        <v>167</v>
      </c>
      <c r="H17" s="44">
        <v>-1012</v>
      </c>
      <c r="J17" s="44">
        <v>0</v>
      </c>
    </row>
    <row r="18" spans="2:10" ht="12.75">
      <c r="B18" t="s">
        <v>69</v>
      </c>
      <c r="H18" s="44">
        <v>214</v>
      </c>
      <c r="J18" s="44">
        <v>5</v>
      </c>
    </row>
    <row r="19" spans="2:10" ht="12.75">
      <c r="B19" t="s">
        <v>137</v>
      </c>
      <c r="H19" s="45">
        <v>-5</v>
      </c>
      <c r="I19" s="55"/>
      <c r="J19" s="45">
        <v>-90</v>
      </c>
    </row>
    <row r="20" spans="1:10" ht="12.75">
      <c r="A20" s="9" t="s">
        <v>150</v>
      </c>
      <c r="H20" s="44">
        <f>SUM(H11:H19)</f>
        <v>-248</v>
      </c>
      <c r="J20" s="44">
        <f>SUM(J11:J19)</f>
        <v>-363</v>
      </c>
    </row>
    <row r="21" spans="1:12" ht="12.75">
      <c r="A21" s="12" t="s">
        <v>287</v>
      </c>
      <c r="H21" s="44">
        <v>-604</v>
      </c>
      <c r="J21" s="44">
        <v>-1206</v>
      </c>
      <c r="L21" s="19"/>
    </row>
    <row r="22" spans="1:12" ht="12.75">
      <c r="A22" t="s">
        <v>288</v>
      </c>
      <c r="H22" s="44">
        <v>150</v>
      </c>
      <c r="J22" s="44">
        <v>573</v>
      </c>
      <c r="L22" s="19"/>
    </row>
    <row r="23" spans="1:12" ht="12.75">
      <c r="A23" s="12" t="s">
        <v>235</v>
      </c>
      <c r="H23" s="44">
        <v>369</v>
      </c>
      <c r="J23" s="44">
        <v>-1882</v>
      </c>
      <c r="L23" s="19"/>
    </row>
    <row r="24" spans="1:12" ht="12.75">
      <c r="A24" s="12" t="s">
        <v>236</v>
      </c>
      <c r="H24" s="44">
        <v>224</v>
      </c>
      <c r="J24" s="44">
        <v>-83</v>
      </c>
      <c r="L24" s="19"/>
    </row>
    <row r="25" spans="1:12" ht="12.75">
      <c r="A25" s="12" t="s">
        <v>237</v>
      </c>
      <c r="H25" s="44">
        <v>-868</v>
      </c>
      <c r="J25" s="44">
        <v>37</v>
      </c>
      <c r="L25" s="19"/>
    </row>
    <row r="26" spans="1:13" ht="12.75">
      <c r="A26" s="12" t="s">
        <v>289</v>
      </c>
      <c r="H26" s="45">
        <v>0</v>
      </c>
      <c r="J26" s="45">
        <v>-472</v>
      </c>
      <c r="L26" s="19"/>
      <c r="M26" s="19"/>
    </row>
    <row r="27" spans="1:10" ht="12.75">
      <c r="A27" s="9" t="s">
        <v>169</v>
      </c>
      <c r="H27" s="44">
        <f>SUM(H20:H26)</f>
        <v>-977</v>
      </c>
      <c r="J27" s="44">
        <f>SUM(J20:J26)</f>
        <v>-3396</v>
      </c>
    </row>
    <row r="28" spans="1:10" ht="12.75">
      <c r="A28" s="12" t="s">
        <v>33</v>
      </c>
      <c r="H28" s="44">
        <v>-1</v>
      </c>
      <c r="J28" s="44">
        <v>-2</v>
      </c>
    </row>
    <row r="29" spans="1:10" ht="12.75">
      <c r="A29" s="12" t="s">
        <v>165</v>
      </c>
      <c r="H29" s="44">
        <v>-70</v>
      </c>
      <c r="J29" s="44">
        <v>0</v>
      </c>
    </row>
    <row r="30" spans="1:10" ht="12.75">
      <c r="A30" s="12" t="s">
        <v>138</v>
      </c>
      <c r="H30" s="45">
        <v>5</v>
      </c>
      <c r="J30" s="45">
        <v>90</v>
      </c>
    </row>
    <row r="31" spans="1:10" ht="12.75">
      <c r="A31" s="9" t="s">
        <v>170</v>
      </c>
      <c r="H31" s="44">
        <f>SUM(H27:H30)</f>
        <v>-1043</v>
      </c>
      <c r="J31" s="44">
        <f>SUM(J27:J30)</f>
        <v>-3308</v>
      </c>
    </row>
    <row r="32" spans="1:10" ht="12.75">
      <c r="A32" s="9"/>
      <c r="H32" s="44"/>
      <c r="J32" s="44"/>
    </row>
    <row r="33" spans="1:10" ht="12.75">
      <c r="A33" s="9" t="s">
        <v>70</v>
      </c>
      <c r="H33" s="44"/>
      <c r="J33" s="44"/>
    </row>
    <row r="34" spans="1:10" ht="12.75">
      <c r="A34" t="s">
        <v>71</v>
      </c>
      <c r="H34" s="46">
        <v>-517</v>
      </c>
      <c r="I34" s="55"/>
      <c r="J34" s="46">
        <v>-165</v>
      </c>
    </row>
    <row r="35" spans="1:10" ht="12.75">
      <c r="A35" s="12" t="s">
        <v>256</v>
      </c>
      <c r="H35" s="47">
        <v>0</v>
      </c>
      <c r="I35" s="55"/>
      <c r="J35" s="47">
        <v>15</v>
      </c>
    </row>
    <row r="36" spans="1:10" ht="12.75">
      <c r="A36" s="9" t="s">
        <v>139</v>
      </c>
      <c r="H36" s="44">
        <f>SUM(H34:H35)</f>
        <v>-517</v>
      </c>
      <c r="J36" s="44">
        <f>SUM(J34:J35)</f>
        <v>-150</v>
      </c>
    </row>
    <row r="37" spans="8:10" ht="12.75">
      <c r="H37" s="44"/>
      <c r="J37" s="44"/>
    </row>
    <row r="38" spans="1:10" ht="12.75">
      <c r="A38" s="9" t="s">
        <v>72</v>
      </c>
      <c r="H38" s="44"/>
      <c r="J38" s="44"/>
    </row>
    <row r="39" spans="1:10" ht="12.75">
      <c r="A39" s="12" t="s">
        <v>257</v>
      </c>
      <c r="H39" s="46">
        <v>0</v>
      </c>
      <c r="I39" s="55"/>
      <c r="J39" s="46">
        <v>200</v>
      </c>
    </row>
    <row r="40" spans="1:10" ht="12.75">
      <c r="A40" s="12" t="s">
        <v>234</v>
      </c>
      <c r="H40" s="93">
        <v>-412</v>
      </c>
      <c r="I40" s="55"/>
      <c r="J40" s="93">
        <v>0</v>
      </c>
    </row>
    <row r="41" spans="1:10" ht="12.75">
      <c r="A41" s="12" t="s">
        <v>233</v>
      </c>
      <c r="H41" s="93">
        <v>-211</v>
      </c>
      <c r="I41" s="55"/>
      <c r="J41" s="93">
        <v>0</v>
      </c>
    </row>
    <row r="42" spans="1:10" ht="12.75">
      <c r="A42" s="12" t="s">
        <v>128</v>
      </c>
      <c r="H42" s="93">
        <v>-11</v>
      </c>
      <c r="I42" s="55"/>
      <c r="J42" s="93">
        <v>-10</v>
      </c>
    </row>
    <row r="43" spans="1:10" ht="12.75">
      <c r="A43" s="12" t="s">
        <v>129</v>
      </c>
      <c r="H43" s="47">
        <v>-2</v>
      </c>
      <c r="I43" s="55"/>
      <c r="J43" s="47">
        <v>-3</v>
      </c>
    </row>
    <row r="44" spans="1:10" ht="12.75">
      <c r="A44" s="9" t="s">
        <v>290</v>
      </c>
      <c r="H44" s="44">
        <f>SUM(H39:H43)</f>
        <v>-636</v>
      </c>
      <c r="J44" s="44">
        <f>SUM(J39:J43)</f>
        <v>187</v>
      </c>
    </row>
    <row r="45" spans="8:10" ht="12.75">
      <c r="H45" s="45"/>
      <c r="J45" s="45"/>
    </row>
    <row r="46" spans="1:10" ht="12.75">
      <c r="A46" s="9" t="s">
        <v>238</v>
      </c>
      <c r="H46" s="44">
        <f>+H44+H36+H31</f>
        <v>-2196</v>
      </c>
      <c r="J46" s="44">
        <f>+J44+J36+J31</f>
        <v>-3271</v>
      </c>
    </row>
    <row r="47" spans="1:10" ht="12.75">
      <c r="A47" s="9"/>
      <c r="H47" s="44"/>
      <c r="J47" s="44"/>
    </row>
    <row r="48" spans="1:10" ht="12.75">
      <c r="A48" s="9" t="s">
        <v>80</v>
      </c>
      <c r="H48" s="44">
        <v>8273</v>
      </c>
      <c r="J48" s="44">
        <v>13803</v>
      </c>
    </row>
    <row r="49" spans="1:10" ht="12.75">
      <c r="A49" s="9"/>
      <c r="H49" s="44"/>
      <c r="J49" s="44"/>
    </row>
    <row r="50" spans="1:10" ht="13.5" thickBot="1">
      <c r="A50" s="9" t="s">
        <v>253</v>
      </c>
      <c r="H50" s="48">
        <f>SUM(H46:H49)</f>
        <v>6077</v>
      </c>
      <c r="J50" s="48">
        <f>SUM(J46:J49)</f>
        <v>10532</v>
      </c>
    </row>
    <row r="51" spans="8:10" ht="13.5" thickTop="1">
      <c r="H51" s="44"/>
      <c r="J51" s="44"/>
    </row>
    <row r="52" spans="1:10" ht="12.75">
      <c r="A52" s="9" t="s">
        <v>73</v>
      </c>
      <c r="H52" s="44"/>
      <c r="J52" s="44"/>
    </row>
    <row r="53" spans="8:10" ht="12.75">
      <c r="H53" s="44"/>
      <c r="J53" s="44"/>
    </row>
    <row r="54" spans="2:10" ht="12.75">
      <c r="B54" t="s">
        <v>88</v>
      </c>
      <c r="H54" s="44">
        <f>+'BS'!D23</f>
        <v>5598</v>
      </c>
      <c r="J54" s="44">
        <v>8500</v>
      </c>
    </row>
    <row r="55" spans="2:10" ht="12.75">
      <c r="B55" t="s">
        <v>8</v>
      </c>
      <c r="H55" s="54">
        <f>+'BS'!D24</f>
        <v>479</v>
      </c>
      <c r="I55" s="55"/>
      <c r="J55" s="54">
        <v>2032</v>
      </c>
    </row>
    <row r="56" spans="8:10" ht="13.5" thickBot="1">
      <c r="H56" s="48">
        <f>SUM(H54:H55)</f>
        <v>6077</v>
      </c>
      <c r="I56" s="55"/>
      <c r="J56" s="48">
        <f>SUM(J54:J55)</f>
        <v>10532</v>
      </c>
    </row>
    <row r="57" spans="5:8" ht="15" thickTop="1">
      <c r="E57" s="5"/>
      <c r="H57" s="43"/>
    </row>
    <row r="58" spans="5:10" ht="12.75">
      <c r="E58" s="3"/>
      <c r="H58" s="44"/>
      <c r="J58" s="44"/>
    </row>
  </sheetData>
  <sheetProtection/>
  <printOptions/>
  <pageMargins left="0.75" right="0.75" top="0.55" bottom="0.63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7"/>
  <sheetViews>
    <sheetView tabSelected="1" zoomScalePageLayoutView="0" workbookViewId="0" topLeftCell="A198">
      <selection activeCell="C227" sqref="C227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6.140625" style="0" customWidth="1"/>
    <col min="4" max="5" width="10.7109375" style="0" customWidth="1"/>
    <col min="6" max="6" width="12.7109375" style="0" customWidth="1"/>
    <col min="7" max="7" width="12.8515625" style="0" customWidth="1"/>
    <col min="8" max="8" width="14.421875" style="0" customWidth="1"/>
    <col min="9" max="10" width="12.8515625" style="0" customWidth="1"/>
    <col min="11" max="11" width="0.85546875" style="0" customWidth="1"/>
    <col min="12" max="12" width="2.7109375" style="0" customWidth="1"/>
    <col min="15" max="15" width="10.00390625" style="0" bestFit="1" customWidth="1"/>
  </cols>
  <sheetData>
    <row r="1" spans="1:11" ht="18">
      <c r="A1" s="60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50"/>
    </row>
    <row r="2" ht="14.25">
      <c r="A2" s="2" t="s">
        <v>1</v>
      </c>
    </row>
    <row r="3" spans="1:9" ht="15">
      <c r="A3" s="15" t="s">
        <v>258</v>
      </c>
      <c r="B3" s="2"/>
      <c r="C3" s="2"/>
      <c r="D3" s="2"/>
      <c r="E3" s="2"/>
      <c r="F3" s="2"/>
      <c r="G3" s="2"/>
      <c r="H3" s="2"/>
      <c r="I3" s="2"/>
    </row>
    <row r="4" spans="1:9" ht="15">
      <c r="A4" s="15"/>
      <c r="B4" s="2"/>
      <c r="C4" s="2"/>
      <c r="D4" s="2"/>
      <c r="E4" s="2"/>
      <c r="F4" s="2"/>
      <c r="G4" s="2"/>
      <c r="H4" s="2"/>
      <c r="I4" s="2"/>
    </row>
    <row r="5" spans="1:10" ht="12.75">
      <c r="A5" s="9" t="s">
        <v>34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61">
        <v>1</v>
      </c>
      <c r="B7" s="9" t="s">
        <v>35</v>
      </c>
      <c r="C7" s="12"/>
      <c r="D7" s="12"/>
      <c r="E7" s="12"/>
      <c r="F7" s="12"/>
      <c r="G7" s="12"/>
      <c r="H7" s="12"/>
      <c r="I7" s="12"/>
      <c r="J7" s="12"/>
    </row>
    <row r="8" spans="1:10" ht="12.75">
      <c r="A8" s="62"/>
      <c r="B8" s="12" t="s">
        <v>187</v>
      </c>
      <c r="C8" s="12"/>
      <c r="D8" s="12"/>
      <c r="E8" s="12"/>
      <c r="F8" s="12"/>
      <c r="G8" s="12"/>
      <c r="H8" s="12"/>
      <c r="I8" s="12"/>
      <c r="J8" s="12"/>
    </row>
    <row r="9" spans="1:10" ht="12.75">
      <c r="A9" s="62"/>
      <c r="B9" s="12" t="s">
        <v>188</v>
      </c>
      <c r="C9" s="12"/>
      <c r="D9" s="12"/>
      <c r="E9" s="12"/>
      <c r="F9" s="12"/>
      <c r="G9" s="12"/>
      <c r="H9" s="12"/>
      <c r="I9" s="12"/>
      <c r="J9" s="12"/>
    </row>
    <row r="10" spans="1:10" ht="12.75">
      <c r="A10" s="62"/>
      <c r="B10" s="12" t="s">
        <v>189</v>
      </c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62"/>
      <c r="B11" s="12" t="s">
        <v>190</v>
      </c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6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62"/>
      <c r="B13" s="12" t="s">
        <v>191</v>
      </c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62"/>
      <c r="B14" s="12" t="s">
        <v>192</v>
      </c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62"/>
      <c r="B15" s="12" t="s">
        <v>193</v>
      </c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62"/>
      <c r="B16" s="12" t="s">
        <v>194</v>
      </c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6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62"/>
      <c r="B18" s="12" t="s">
        <v>177</v>
      </c>
      <c r="C18" s="12"/>
      <c r="D18" s="12"/>
      <c r="E18" s="12"/>
      <c r="G18" s="12"/>
      <c r="H18" s="12"/>
      <c r="I18" s="12"/>
      <c r="J18" s="12"/>
    </row>
    <row r="19" spans="1:10" ht="12.75">
      <c r="A19" s="62"/>
      <c r="B19" s="12" t="s">
        <v>178</v>
      </c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62"/>
      <c r="B20" s="12" t="s">
        <v>179</v>
      </c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62"/>
      <c r="B21" s="12" t="s">
        <v>180</v>
      </c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62"/>
      <c r="B22" s="12" t="s">
        <v>181</v>
      </c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62"/>
      <c r="B23" s="12" t="s">
        <v>182</v>
      </c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62"/>
      <c r="B24" s="12" t="s">
        <v>183</v>
      </c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62"/>
      <c r="B25" s="12" t="s">
        <v>184</v>
      </c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6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62"/>
      <c r="B27" s="12" t="s">
        <v>185</v>
      </c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62"/>
      <c r="B28" s="12" t="s">
        <v>186</v>
      </c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6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61">
        <v>2</v>
      </c>
      <c r="B30" s="9" t="s">
        <v>36</v>
      </c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62"/>
      <c r="B31" s="63" t="s">
        <v>122</v>
      </c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62"/>
      <c r="B32" s="63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61">
        <v>3</v>
      </c>
      <c r="B33" s="9" t="s">
        <v>37</v>
      </c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62"/>
      <c r="B34" s="63" t="s">
        <v>158</v>
      </c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62"/>
      <c r="B35" s="12" t="s">
        <v>159</v>
      </c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6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61">
        <v>4</v>
      </c>
      <c r="B37" s="9" t="s">
        <v>75</v>
      </c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61"/>
      <c r="B38" s="12" t="s">
        <v>195</v>
      </c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62"/>
      <c r="B39" s="12" t="s">
        <v>196</v>
      </c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6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61">
        <v>5</v>
      </c>
      <c r="B41" s="9" t="s">
        <v>38</v>
      </c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62"/>
      <c r="B42" s="12" t="s">
        <v>197</v>
      </c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62"/>
      <c r="B43" s="12" t="s">
        <v>159</v>
      </c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62"/>
      <c r="B44" s="63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64">
        <v>6</v>
      </c>
      <c r="B45" s="65" t="s">
        <v>39</v>
      </c>
      <c r="C45" s="12"/>
      <c r="D45" s="12"/>
      <c r="E45" s="12"/>
      <c r="F45" s="12"/>
      <c r="G45" s="12"/>
      <c r="H45" s="12"/>
      <c r="I45" s="12"/>
      <c r="J45" s="12"/>
    </row>
    <row r="46" spans="1:14" ht="14.25">
      <c r="A46" s="64"/>
      <c r="B46" s="63" t="s">
        <v>227</v>
      </c>
      <c r="C46" s="12"/>
      <c r="D46" s="12"/>
      <c r="E46" s="12"/>
      <c r="F46" s="12"/>
      <c r="G46" s="12"/>
      <c r="H46" s="12"/>
      <c r="I46" s="12"/>
      <c r="J46" s="12"/>
      <c r="M46" s="94"/>
      <c r="N46" s="94"/>
    </row>
    <row r="47" spans="1:14" ht="14.25">
      <c r="A47" s="64"/>
      <c r="B47" s="63" t="s">
        <v>159</v>
      </c>
      <c r="C47" s="12"/>
      <c r="D47" s="12"/>
      <c r="E47" s="12"/>
      <c r="F47" s="12"/>
      <c r="G47" s="12"/>
      <c r="H47" s="12"/>
      <c r="I47" s="12"/>
      <c r="J47" s="12"/>
      <c r="M47" s="94"/>
      <c r="N47" s="94"/>
    </row>
    <row r="48" spans="1:10" ht="12.75">
      <c r="A48" s="64"/>
      <c r="B48" s="63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61">
        <v>7</v>
      </c>
      <c r="B49" s="9" t="s">
        <v>40</v>
      </c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62"/>
      <c r="B50" s="63" t="s">
        <v>64</v>
      </c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62"/>
      <c r="B51" s="12" t="s">
        <v>11</v>
      </c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61">
        <v>8</v>
      </c>
      <c r="B52" s="9" t="s">
        <v>41</v>
      </c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62"/>
      <c r="B53" s="63" t="s">
        <v>198</v>
      </c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62"/>
      <c r="B54" s="12" t="s">
        <v>199</v>
      </c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62"/>
      <c r="B55" s="12" t="s">
        <v>200</v>
      </c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6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61">
        <v>9</v>
      </c>
      <c r="B57" s="9" t="s">
        <v>42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62"/>
      <c r="B58" s="12" t="s">
        <v>201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62"/>
      <c r="B59" s="12" t="s">
        <v>202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6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61">
        <v>10</v>
      </c>
      <c r="B61" s="9" t="s">
        <v>43</v>
      </c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62"/>
      <c r="B62" s="63" t="s">
        <v>203</v>
      </c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62"/>
      <c r="B63" s="63" t="s">
        <v>204</v>
      </c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6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61">
        <v>11</v>
      </c>
      <c r="B65" s="9" t="s">
        <v>44</v>
      </c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62"/>
      <c r="B66" s="63" t="s">
        <v>259</v>
      </c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62"/>
      <c r="B67" s="63" t="s">
        <v>260</v>
      </c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62"/>
      <c r="B68" s="63" t="s">
        <v>261</v>
      </c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62"/>
      <c r="B69" s="63" t="s">
        <v>262</v>
      </c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62"/>
      <c r="B70" s="63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64">
        <v>12</v>
      </c>
      <c r="B71" s="66" t="s">
        <v>140</v>
      </c>
      <c r="C71" s="67"/>
      <c r="D71" s="12"/>
      <c r="E71" s="12"/>
      <c r="F71" s="12"/>
      <c r="G71" s="12"/>
      <c r="H71" s="12"/>
      <c r="I71" s="12"/>
      <c r="J71" s="12"/>
    </row>
    <row r="72" spans="1:10" ht="12.75">
      <c r="A72" s="64"/>
      <c r="B72" s="67" t="s">
        <v>163</v>
      </c>
      <c r="C72" s="67"/>
      <c r="D72" s="12"/>
      <c r="E72" s="12"/>
      <c r="F72" s="12"/>
      <c r="G72" s="12"/>
      <c r="H72" s="12"/>
      <c r="I72" s="12"/>
      <c r="J72" s="12"/>
    </row>
    <row r="73" spans="1:10" ht="12.75">
      <c r="A73" s="64"/>
      <c r="B73" s="67"/>
      <c r="C73" s="67"/>
      <c r="D73" s="12"/>
      <c r="E73" s="12"/>
      <c r="F73" s="12"/>
      <c r="G73" s="12"/>
      <c r="H73" s="12"/>
      <c r="I73" s="12"/>
      <c r="J73" s="12"/>
    </row>
    <row r="74" spans="1:10" ht="12.75">
      <c r="A74" s="65"/>
      <c r="B74" s="63" t="s">
        <v>265</v>
      </c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65"/>
      <c r="B75" s="12" t="s">
        <v>205</v>
      </c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65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64">
        <v>13</v>
      </c>
      <c r="B77" s="66" t="s">
        <v>228</v>
      </c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65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65"/>
      <c r="B79" s="12" t="s">
        <v>263</v>
      </c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65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65"/>
      <c r="B81" s="12"/>
      <c r="C81" s="12"/>
      <c r="D81" s="12"/>
      <c r="E81" s="12"/>
      <c r="F81" s="12"/>
      <c r="G81" s="70" t="s">
        <v>243</v>
      </c>
      <c r="H81" s="70" t="s">
        <v>166</v>
      </c>
      <c r="I81" s="12"/>
      <c r="J81" s="12"/>
    </row>
    <row r="82" spans="1:10" ht="12.75">
      <c r="A82" s="65"/>
      <c r="B82" s="12"/>
      <c r="C82" s="12"/>
      <c r="D82" s="12"/>
      <c r="E82" s="12"/>
      <c r="F82" s="12"/>
      <c r="G82" s="69" t="s">
        <v>5</v>
      </c>
      <c r="H82" s="69" t="s">
        <v>5</v>
      </c>
      <c r="I82" s="12"/>
      <c r="J82" s="12"/>
    </row>
    <row r="83" spans="1:10" ht="12.75">
      <c r="A83" s="65"/>
      <c r="B83" s="12"/>
      <c r="C83" s="12" t="s">
        <v>229</v>
      </c>
      <c r="D83" s="12"/>
      <c r="E83" s="12"/>
      <c r="F83" s="12"/>
      <c r="G83" s="73"/>
      <c r="H83" s="73"/>
      <c r="I83" s="12"/>
      <c r="J83" s="12"/>
    </row>
    <row r="84" spans="1:10" ht="13.5" thickBot="1">
      <c r="A84" s="65"/>
      <c r="B84" s="12"/>
      <c r="C84" s="12" t="s">
        <v>230</v>
      </c>
      <c r="D84" s="12"/>
      <c r="E84" s="12"/>
      <c r="F84" s="12"/>
      <c r="G84" s="97">
        <v>3925</v>
      </c>
      <c r="H84" s="97">
        <v>4187</v>
      </c>
      <c r="I84" s="12"/>
      <c r="J84" s="12"/>
    </row>
    <row r="85" spans="1:10" ht="13.5" thickTop="1">
      <c r="A85" s="65"/>
      <c r="B85" s="12"/>
      <c r="C85" s="12"/>
      <c r="D85" s="12"/>
      <c r="E85" s="12"/>
      <c r="F85" s="12"/>
      <c r="G85" s="73"/>
      <c r="H85" s="73"/>
      <c r="I85" s="12"/>
      <c r="J85" s="12"/>
    </row>
    <row r="86" spans="1:10" ht="12.75">
      <c r="A86" s="64">
        <v>14</v>
      </c>
      <c r="B86" s="66" t="s">
        <v>45</v>
      </c>
      <c r="C86" s="67"/>
      <c r="D86" s="12"/>
      <c r="E86" s="12"/>
      <c r="F86" s="12"/>
      <c r="G86" s="12"/>
      <c r="H86" s="12"/>
      <c r="I86" s="12"/>
      <c r="J86" s="12"/>
    </row>
    <row r="87" spans="1:10" ht="12.75">
      <c r="A87" s="65"/>
      <c r="B87" s="67" t="s">
        <v>266</v>
      </c>
      <c r="C87" s="67"/>
      <c r="D87" s="67"/>
      <c r="E87" s="67"/>
      <c r="F87" s="67"/>
      <c r="G87" s="67"/>
      <c r="H87" s="67"/>
      <c r="I87" s="67"/>
      <c r="J87" s="12"/>
    </row>
    <row r="88" spans="1:10" ht="12.75">
      <c r="A88" s="65"/>
      <c r="B88" s="68" t="s">
        <v>291</v>
      </c>
      <c r="C88" s="67"/>
      <c r="D88" s="67"/>
      <c r="E88" s="67"/>
      <c r="F88" s="67"/>
      <c r="G88" s="67"/>
      <c r="H88" s="67"/>
      <c r="I88" s="67"/>
      <c r="J88" s="12"/>
    </row>
    <row r="89" spans="1:10" ht="12.75">
      <c r="A89" s="65"/>
      <c r="B89" s="68" t="s">
        <v>276</v>
      </c>
      <c r="C89" s="67"/>
      <c r="D89" s="67"/>
      <c r="E89" s="67"/>
      <c r="F89" s="67"/>
      <c r="G89" s="67"/>
      <c r="H89" s="67"/>
      <c r="I89" s="67"/>
      <c r="J89" s="12"/>
    </row>
    <row r="90" spans="1:10" ht="12.75">
      <c r="A90" s="65"/>
      <c r="B90" s="68" t="s">
        <v>277</v>
      </c>
      <c r="C90" s="67"/>
      <c r="D90" s="67"/>
      <c r="E90" s="67"/>
      <c r="F90" s="67"/>
      <c r="G90" s="67"/>
      <c r="H90" s="67"/>
      <c r="I90" s="67"/>
      <c r="J90" s="12"/>
    </row>
    <row r="91" spans="1:10" ht="12.75">
      <c r="A91" s="65"/>
      <c r="B91" s="68"/>
      <c r="C91" s="67"/>
      <c r="D91" s="67"/>
      <c r="E91" s="67"/>
      <c r="F91" s="67"/>
      <c r="G91" s="67"/>
      <c r="H91" s="67"/>
      <c r="I91" s="67"/>
      <c r="J91" s="12"/>
    </row>
    <row r="92" spans="1:10" ht="12.75">
      <c r="A92" s="64">
        <v>15</v>
      </c>
      <c r="B92" s="66" t="s">
        <v>78</v>
      </c>
      <c r="C92" s="67"/>
      <c r="D92" s="12"/>
      <c r="E92" s="12"/>
      <c r="F92" s="12"/>
      <c r="G92" s="12"/>
      <c r="H92" s="12"/>
      <c r="I92" s="12"/>
      <c r="J92" s="12"/>
    </row>
    <row r="93" spans="1:10" ht="12.75">
      <c r="A93" s="62"/>
      <c r="B93" s="12" t="s">
        <v>292</v>
      </c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62"/>
      <c r="B94" s="68" t="s">
        <v>293</v>
      </c>
      <c r="C94" s="67"/>
      <c r="D94" s="67"/>
      <c r="E94" s="67"/>
      <c r="F94" s="12"/>
      <c r="G94" s="12"/>
      <c r="H94" s="12"/>
      <c r="I94" s="12"/>
      <c r="J94" s="12"/>
    </row>
    <row r="95" spans="1:10" ht="12.75">
      <c r="A95" s="62"/>
      <c r="B95" s="68" t="s">
        <v>278</v>
      </c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62"/>
      <c r="B96" s="67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64">
        <v>16</v>
      </c>
      <c r="B97" s="9" t="s">
        <v>107</v>
      </c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62"/>
      <c r="B98" s="63" t="s">
        <v>206</v>
      </c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62"/>
      <c r="B99" s="63" t="s">
        <v>207</v>
      </c>
      <c r="C99" s="12"/>
      <c r="D99" s="12"/>
      <c r="E99" s="12"/>
      <c r="F99" s="12"/>
      <c r="G99" s="12"/>
      <c r="H99" s="12"/>
      <c r="I99" s="12"/>
      <c r="J99" s="12"/>
    </row>
    <row r="100" spans="1:10" ht="12.75">
      <c r="A100" s="62"/>
      <c r="B100" s="63" t="s">
        <v>208</v>
      </c>
      <c r="C100" s="12"/>
      <c r="D100" s="12"/>
      <c r="E100" s="12"/>
      <c r="F100" s="12"/>
      <c r="G100" s="12"/>
      <c r="H100" s="12"/>
      <c r="I100" s="12"/>
      <c r="J100" s="12"/>
    </row>
    <row r="101" spans="1:10" ht="12.75">
      <c r="A101" s="62"/>
      <c r="B101" s="63" t="s">
        <v>209</v>
      </c>
      <c r="C101" s="12"/>
      <c r="D101" s="12"/>
      <c r="E101" s="12"/>
      <c r="F101" s="12"/>
      <c r="G101" s="12"/>
      <c r="H101" s="12"/>
      <c r="I101" s="12"/>
      <c r="J101" s="12"/>
    </row>
    <row r="102" spans="1:10" ht="12.75">
      <c r="A102" s="62"/>
      <c r="B102" s="63" t="s">
        <v>210</v>
      </c>
      <c r="C102" s="12"/>
      <c r="D102" s="12"/>
      <c r="E102" s="12"/>
      <c r="F102" s="12"/>
      <c r="G102" s="12"/>
      <c r="H102" s="12"/>
      <c r="I102" s="12"/>
      <c r="J102" s="12"/>
    </row>
    <row r="103" spans="1:10" ht="12.75">
      <c r="A103" s="62"/>
      <c r="B103" s="63"/>
      <c r="C103" s="12"/>
      <c r="D103" s="12"/>
      <c r="E103" s="12"/>
      <c r="F103" s="12"/>
      <c r="G103" s="12"/>
      <c r="H103" s="12"/>
      <c r="I103" s="12"/>
      <c r="J103" s="12"/>
    </row>
    <row r="104" spans="1:10" ht="12.75">
      <c r="A104" s="61">
        <v>17</v>
      </c>
      <c r="B104" s="9" t="s">
        <v>46</v>
      </c>
      <c r="C104" s="12"/>
      <c r="D104" s="12"/>
      <c r="E104" s="12"/>
      <c r="F104" s="12"/>
      <c r="G104" s="12"/>
      <c r="H104" s="12"/>
      <c r="I104" s="12"/>
      <c r="J104" s="12"/>
    </row>
    <row r="105" spans="1:10" ht="12.75">
      <c r="A105" s="62"/>
      <c r="B105" s="63" t="s">
        <v>47</v>
      </c>
      <c r="C105" s="12"/>
      <c r="D105" s="12"/>
      <c r="E105" s="12"/>
      <c r="F105" s="12"/>
      <c r="G105" s="12"/>
      <c r="H105" s="12"/>
      <c r="I105" s="12"/>
      <c r="J105" s="12"/>
    </row>
    <row r="106" spans="1:10" ht="12.75">
      <c r="A106" s="62"/>
      <c r="B106" s="63"/>
      <c r="C106" s="12"/>
      <c r="D106" s="12"/>
      <c r="E106" s="12"/>
      <c r="F106" s="12"/>
      <c r="G106" s="12"/>
      <c r="H106" s="12"/>
      <c r="I106" s="12"/>
      <c r="J106" s="12"/>
    </row>
    <row r="107" spans="1:10" ht="12.75">
      <c r="A107" s="61">
        <v>18</v>
      </c>
      <c r="B107" s="9" t="s">
        <v>22</v>
      </c>
      <c r="C107" s="12"/>
      <c r="D107" s="12"/>
      <c r="E107" s="12"/>
      <c r="F107" s="12"/>
      <c r="G107" s="12"/>
      <c r="H107" s="12"/>
      <c r="I107" s="12"/>
      <c r="J107" s="12"/>
    </row>
    <row r="108" spans="1:10" ht="12.75">
      <c r="A108" s="62"/>
      <c r="B108" s="63" t="s">
        <v>48</v>
      </c>
      <c r="C108" s="12"/>
      <c r="D108" s="12"/>
      <c r="E108" s="12"/>
      <c r="F108" s="12"/>
      <c r="G108" s="12"/>
      <c r="H108" s="12"/>
      <c r="I108" s="12"/>
      <c r="J108" s="12"/>
    </row>
    <row r="109" spans="1:10" ht="12.75">
      <c r="A109" s="62"/>
      <c r="B109" s="63"/>
      <c r="C109" s="12"/>
      <c r="D109" s="12"/>
      <c r="E109" s="12"/>
      <c r="F109" s="12"/>
      <c r="G109" s="69" t="s">
        <v>49</v>
      </c>
      <c r="H109" s="69" t="s">
        <v>50</v>
      </c>
      <c r="I109" s="12"/>
      <c r="J109" s="12"/>
    </row>
    <row r="110" spans="1:10" ht="12.75">
      <c r="A110" s="62"/>
      <c r="B110" s="63"/>
      <c r="C110" s="12"/>
      <c r="D110" s="12"/>
      <c r="E110" s="12"/>
      <c r="F110" s="12"/>
      <c r="G110" s="69" t="s">
        <v>13</v>
      </c>
      <c r="H110" s="69" t="s">
        <v>51</v>
      </c>
      <c r="I110" s="12"/>
      <c r="J110" s="12"/>
    </row>
    <row r="111" spans="1:10" ht="12.75">
      <c r="A111" s="62"/>
      <c r="B111" s="12" t="s">
        <v>11</v>
      </c>
      <c r="C111" s="12"/>
      <c r="D111" s="12"/>
      <c r="E111" s="12"/>
      <c r="F111" s="12"/>
      <c r="G111" s="70" t="s">
        <v>243</v>
      </c>
      <c r="H111" s="70" t="str">
        <f>+G111</f>
        <v>30/06/2016</v>
      </c>
      <c r="I111" s="12"/>
      <c r="J111" s="12"/>
    </row>
    <row r="112" spans="1:10" ht="12.75">
      <c r="A112" s="62"/>
      <c r="B112" s="12" t="s">
        <v>11</v>
      </c>
      <c r="C112" s="12"/>
      <c r="D112" s="12"/>
      <c r="E112" s="12"/>
      <c r="F112" s="12"/>
      <c r="G112" s="69" t="s">
        <v>5</v>
      </c>
      <c r="H112" s="69" t="s">
        <v>5</v>
      </c>
      <c r="I112" s="12"/>
      <c r="J112" s="12"/>
    </row>
    <row r="113" spans="1:10" ht="12.75">
      <c r="A113" s="62"/>
      <c r="B113" s="12"/>
      <c r="C113" s="6" t="s">
        <v>52</v>
      </c>
      <c r="D113" s="12"/>
      <c r="E113" s="12"/>
      <c r="F113" s="12"/>
      <c r="G113" s="71">
        <f>+H113-0</f>
        <v>0</v>
      </c>
      <c r="H113" s="71">
        <v>0</v>
      </c>
      <c r="I113" s="12"/>
      <c r="J113" s="12"/>
    </row>
    <row r="114" spans="1:10" ht="12.75">
      <c r="A114" s="62"/>
      <c r="B114" s="12"/>
      <c r="C114" s="6" t="s">
        <v>171</v>
      </c>
      <c r="D114" s="12"/>
      <c r="E114" s="12"/>
      <c r="F114" s="12"/>
      <c r="G114" s="71">
        <f>+H114-0</f>
        <v>0</v>
      </c>
      <c r="H114" s="71">
        <v>0</v>
      </c>
      <c r="I114" s="12"/>
      <c r="J114" s="12"/>
    </row>
    <row r="115" spans="1:10" ht="12.75">
      <c r="A115" s="62"/>
      <c r="B115" s="12"/>
      <c r="C115" s="6" t="s">
        <v>53</v>
      </c>
      <c r="D115" s="12"/>
      <c r="E115" s="12"/>
      <c r="F115" s="12"/>
      <c r="G115" s="71">
        <f>+H115-0</f>
        <v>0</v>
      </c>
      <c r="H115" s="71">
        <v>0</v>
      </c>
      <c r="I115" s="12"/>
      <c r="J115" s="12"/>
    </row>
    <row r="116" spans="1:10" ht="12.75">
      <c r="A116" s="62"/>
      <c r="B116" s="12"/>
      <c r="C116" s="12"/>
      <c r="D116" s="12"/>
      <c r="E116" s="12"/>
      <c r="F116" s="12"/>
      <c r="G116" s="72">
        <f>SUM(G113:G115)</f>
        <v>0</v>
      </c>
      <c r="H116" s="72">
        <f>SUM(H113:H115)</f>
        <v>0</v>
      </c>
      <c r="I116" s="12"/>
      <c r="J116" s="12"/>
    </row>
    <row r="117" spans="1:10" ht="12.75">
      <c r="A117" s="6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2.75">
      <c r="A118" s="64">
        <v>19</v>
      </c>
      <c r="B118" s="9" t="s">
        <v>54</v>
      </c>
      <c r="C118" s="12"/>
      <c r="D118" s="12"/>
      <c r="E118" s="12"/>
      <c r="F118" s="12"/>
      <c r="G118" s="12"/>
      <c r="H118" s="12"/>
      <c r="I118" s="12"/>
      <c r="J118" s="12"/>
    </row>
    <row r="119" spans="1:10" ht="12.75">
      <c r="A119" s="64"/>
      <c r="B119" s="12" t="s">
        <v>221</v>
      </c>
      <c r="C119" s="12"/>
      <c r="D119" s="12"/>
      <c r="E119" s="12"/>
      <c r="F119" s="12"/>
      <c r="G119" s="12"/>
      <c r="H119" s="12"/>
      <c r="I119" s="12"/>
      <c r="J119" s="12"/>
    </row>
    <row r="120" spans="1:10" ht="12.75">
      <c r="A120" s="64"/>
      <c r="B120" s="12" t="s">
        <v>222</v>
      </c>
      <c r="C120" s="12"/>
      <c r="D120" s="12"/>
      <c r="E120" s="12"/>
      <c r="F120" s="12"/>
      <c r="G120" s="12"/>
      <c r="H120" s="12"/>
      <c r="I120" s="12"/>
      <c r="J120" s="12"/>
    </row>
    <row r="121" spans="1:10" ht="12.75">
      <c r="A121" s="64"/>
      <c r="B121" s="12" t="s">
        <v>223</v>
      </c>
      <c r="C121" s="12"/>
      <c r="D121" s="12"/>
      <c r="E121" s="12"/>
      <c r="F121" s="12"/>
      <c r="G121" s="12"/>
      <c r="H121" s="12"/>
      <c r="I121" s="12"/>
      <c r="J121" s="12"/>
    </row>
    <row r="122" spans="1:10" ht="12.75">
      <c r="A122" s="64"/>
      <c r="B122" s="12" t="s">
        <v>231</v>
      </c>
      <c r="C122" s="12"/>
      <c r="D122" s="12"/>
      <c r="E122" s="12"/>
      <c r="F122" s="12"/>
      <c r="G122" s="12"/>
      <c r="H122" s="12"/>
      <c r="I122" s="12"/>
      <c r="J122" s="12"/>
    </row>
    <row r="123" spans="1:10" ht="12.75">
      <c r="A123" s="64"/>
      <c r="B123" s="12" t="s">
        <v>232</v>
      </c>
      <c r="C123" s="12"/>
      <c r="D123" s="12"/>
      <c r="E123" s="12"/>
      <c r="F123" s="12"/>
      <c r="G123" s="12"/>
      <c r="H123" s="12"/>
      <c r="I123" s="12"/>
      <c r="J123" s="12"/>
    </row>
    <row r="124" spans="1:10" ht="12.75">
      <c r="A124" s="64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2.75">
      <c r="A125" s="64"/>
      <c r="B125" s="12" t="s">
        <v>224</v>
      </c>
      <c r="C125" s="12"/>
      <c r="D125" s="12"/>
      <c r="E125" s="12"/>
      <c r="F125" s="12"/>
      <c r="G125" s="12"/>
      <c r="H125" s="12"/>
      <c r="I125" s="12"/>
      <c r="J125" s="12"/>
    </row>
    <row r="126" spans="1:10" ht="12.75">
      <c r="A126" s="64"/>
      <c r="B126" s="12" t="s">
        <v>225</v>
      </c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64"/>
      <c r="B127" s="12" t="s">
        <v>226</v>
      </c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64"/>
      <c r="B128" s="12" t="s">
        <v>239</v>
      </c>
      <c r="C128" s="12"/>
      <c r="D128" s="12"/>
      <c r="E128" s="12"/>
      <c r="F128" s="12"/>
      <c r="G128" s="12"/>
      <c r="H128" s="12"/>
      <c r="I128" s="12"/>
      <c r="J128" s="12"/>
    </row>
    <row r="129" spans="1:10" ht="12.75">
      <c r="A129" s="64"/>
      <c r="B129" s="12" t="s">
        <v>240</v>
      </c>
      <c r="C129" s="12"/>
      <c r="D129" s="12"/>
      <c r="E129" s="12"/>
      <c r="F129" s="12"/>
      <c r="G129" s="12"/>
      <c r="H129" s="12"/>
      <c r="I129" s="12"/>
      <c r="J129" s="12"/>
    </row>
    <row r="130" spans="1:10" ht="12.75">
      <c r="A130" s="64"/>
      <c r="B130" s="12" t="s">
        <v>241</v>
      </c>
      <c r="C130" s="12"/>
      <c r="D130" s="12"/>
      <c r="E130" s="12"/>
      <c r="F130" s="12"/>
      <c r="G130" s="12"/>
      <c r="H130" s="12"/>
      <c r="I130" s="12"/>
      <c r="J130" s="12"/>
    </row>
    <row r="131" spans="1:10" ht="12.75">
      <c r="A131" s="64"/>
      <c r="C131" s="12"/>
      <c r="D131" s="12"/>
      <c r="E131" s="12"/>
      <c r="F131" s="12"/>
      <c r="G131" s="12"/>
      <c r="H131" s="12"/>
      <c r="I131" s="12"/>
      <c r="J131" s="12"/>
    </row>
    <row r="132" spans="1:10" ht="12.75">
      <c r="A132" s="64"/>
      <c r="B132" s="12" t="s">
        <v>211</v>
      </c>
      <c r="C132" s="12"/>
      <c r="D132" s="12"/>
      <c r="E132" s="12"/>
      <c r="F132" s="12"/>
      <c r="G132" s="12"/>
      <c r="H132" s="12"/>
      <c r="I132" s="12"/>
      <c r="J132" s="12"/>
    </row>
    <row r="133" spans="1:10" ht="12.75">
      <c r="A133" s="64"/>
      <c r="B133" s="12" t="s">
        <v>212</v>
      </c>
      <c r="C133" s="12"/>
      <c r="D133" s="12"/>
      <c r="E133" s="12"/>
      <c r="F133" s="12"/>
      <c r="G133" s="12"/>
      <c r="H133" s="12"/>
      <c r="I133" s="12"/>
      <c r="J133" s="12"/>
    </row>
    <row r="134" spans="1:10" ht="12.75">
      <c r="A134" s="64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2.75">
      <c r="A135" s="64">
        <v>20</v>
      </c>
      <c r="B135" s="9" t="s">
        <v>144</v>
      </c>
      <c r="C135" s="12"/>
      <c r="D135" s="12"/>
      <c r="E135" s="12"/>
      <c r="F135" s="12"/>
      <c r="G135" s="12"/>
      <c r="H135" s="12"/>
      <c r="I135" s="12"/>
      <c r="J135" s="12"/>
    </row>
    <row r="136" spans="1:10" ht="12.75">
      <c r="A136" s="64"/>
      <c r="B136" s="12" t="s">
        <v>213</v>
      </c>
      <c r="C136" s="12"/>
      <c r="D136" s="12"/>
      <c r="E136" s="12"/>
      <c r="F136" s="12"/>
      <c r="G136" s="12"/>
      <c r="H136" s="12"/>
      <c r="I136" s="12"/>
      <c r="J136" s="12"/>
    </row>
    <row r="137" spans="1:10" ht="12.75">
      <c r="A137" s="64"/>
      <c r="B137" s="12" t="s">
        <v>214</v>
      </c>
      <c r="C137" s="12"/>
      <c r="D137" s="12"/>
      <c r="E137" s="12"/>
      <c r="F137" s="12"/>
      <c r="G137" s="12"/>
      <c r="H137" s="12"/>
      <c r="I137" s="12"/>
      <c r="J137" s="12"/>
    </row>
    <row r="138" spans="1:10" ht="12.75">
      <c r="A138" s="64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2.75">
      <c r="A139" s="64"/>
      <c r="B139" s="12"/>
      <c r="C139" s="12"/>
      <c r="D139" s="12"/>
      <c r="E139" s="12"/>
      <c r="F139" s="12"/>
      <c r="G139" s="12"/>
      <c r="I139" s="69" t="s">
        <v>145</v>
      </c>
      <c r="J139" s="69" t="s">
        <v>146</v>
      </c>
    </row>
    <row r="140" spans="1:10" ht="12.75">
      <c r="A140" s="64"/>
      <c r="B140" s="12"/>
      <c r="C140" s="12"/>
      <c r="D140" s="12"/>
      <c r="E140" s="12"/>
      <c r="F140" s="12"/>
      <c r="G140" s="12"/>
      <c r="I140" s="69" t="s">
        <v>5</v>
      </c>
      <c r="J140" s="69" t="s">
        <v>5</v>
      </c>
    </row>
    <row r="141" spans="1:10" ht="12.75">
      <c r="A141" s="64"/>
      <c r="B141" s="12"/>
      <c r="C141" s="12" t="s">
        <v>147</v>
      </c>
      <c r="D141" s="12"/>
      <c r="E141" s="12"/>
      <c r="F141" s="12"/>
      <c r="G141" s="12"/>
      <c r="I141" s="73">
        <v>9224</v>
      </c>
      <c r="J141" s="73">
        <v>7038</v>
      </c>
    </row>
    <row r="142" spans="1:10" ht="12.75">
      <c r="A142" s="64"/>
      <c r="B142" s="12"/>
      <c r="C142" s="12" t="s">
        <v>148</v>
      </c>
      <c r="D142" s="12"/>
      <c r="E142" s="12"/>
      <c r="F142" s="12"/>
      <c r="G142" s="12"/>
      <c r="I142" s="73">
        <v>1100</v>
      </c>
      <c r="J142" s="73">
        <v>623</v>
      </c>
    </row>
    <row r="143" spans="1:10" ht="12.75">
      <c r="A143" s="64"/>
      <c r="B143" s="12"/>
      <c r="C143" s="12" t="s">
        <v>149</v>
      </c>
      <c r="D143" s="12"/>
      <c r="E143" s="12"/>
      <c r="F143" s="12"/>
      <c r="G143" s="12"/>
      <c r="I143" s="73">
        <v>970</v>
      </c>
      <c r="J143" s="73">
        <v>562</v>
      </c>
    </row>
    <row r="144" spans="1:10" ht="12.75">
      <c r="A144" s="64"/>
      <c r="B144" s="12"/>
      <c r="C144" s="12" t="s">
        <v>215</v>
      </c>
      <c r="D144" s="12"/>
      <c r="E144" s="12"/>
      <c r="F144" s="12"/>
      <c r="G144" s="12"/>
      <c r="I144" s="73"/>
      <c r="J144" s="73"/>
    </row>
    <row r="145" spans="1:10" ht="12.75">
      <c r="A145" s="64"/>
      <c r="B145" s="12"/>
      <c r="C145" s="12" t="s">
        <v>216</v>
      </c>
      <c r="D145" s="12"/>
      <c r="E145" s="12"/>
      <c r="F145" s="12"/>
      <c r="G145" s="12"/>
      <c r="I145" s="73">
        <v>5000</v>
      </c>
      <c r="J145" s="73">
        <v>3716</v>
      </c>
    </row>
    <row r="146" spans="1:10" ht="13.5" thickBot="1">
      <c r="A146" s="64"/>
      <c r="B146" s="12"/>
      <c r="C146" s="12"/>
      <c r="D146" s="12"/>
      <c r="E146" s="12"/>
      <c r="F146" s="12"/>
      <c r="G146" s="12"/>
      <c r="I146" s="74">
        <f>SUM(I141:I145)</f>
        <v>16294</v>
      </c>
      <c r="J146" s="74">
        <f>SUM(J141:J145)</f>
        <v>11939</v>
      </c>
    </row>
    <row r="147" spans="1:10" ht="13.5" thickTop="1">
      <c r="A147" s="64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1" ht="14.25">
      <c r="A148" s="64">
        <v>21</v>
      </c>
      <c r="B148" s="66" t="s">
        <v>56</v>
      </c>
      <c r="C148" s="12"/>
      <c r="D148" s="12"/>
      <c r="E148" s="12"/>
      <c r="F148" s="12"/>
      <c r="G148" s="12"/>
      <c r="H148" s="12"/>
      <c r="I148" s="12"/>
      <c r="J148" s="12"/>
      <c r="K148" s="2"/>
    </row>
    <row r="149" spans="1:11" ht="14.25">
      <c r="A149" s="62"/>
      <c r="B149" s="12" t="s">
        <v>264</v>
      </c>
      <c r="C149" s="12"/>
      <c r="D149" s="12"/>
      <c r="E149" s="12"/>
      <c r="F149" s="12"/>
      <c r="G149" s="12"/>
      <c r="H149" s="12"/>
      <c r="I149" s="12"/>
      <c r="J149" s="12"/>
      <c r="K149" s="2"/>
    </row>
    <row r="150" spans="1:11" ht="14.25">
      <c r="A150" s="62"/>
      <c r="B150" s="12"/>
      <c r="C150" s="12"/>
      <c r="D150" s="12"/>
      <c r="E150" s="12"/>
      <c r="F150" s="12"/>
      <c r="G150" s="12"/>
      <c r="H150" s="69" t="s">
        <v>5</v>
      </c>
      <c r="I150" s="76"/>
      <c r="J150" s="12"/>
      <c r="K150" s="2"/>
    </row>
    <row r="151" spans="1:11" ht="14.25">
      <c r="A151" s="62"/>
      <c r="B151" s="12"/>
      <c r="C151" s="12" t="s">
        <v>104</v>
      </c>
      <c r="D151" s="12"/>
      <c r="E151" s="12"/>
      <c r="F151" s="12"/>
      <c r="G151" s="12"/>
      <c r="H151" s="69"/>
      <c r="I151" s="76"/>
      <c r="J151" s="12"/>
      <c r="K151" s="2"/>
    </row>
    <row r="152" spans="1:11" ht="14.25">
      <c r="A152" s="62"/>
      <c r="B152" s="12"/>
      <c r="C152" s="12" t="s">
        <v>153</v>
      </c>
      <c r="D152" s="12"/>
      <c r="E152" s="12"/>
      <c r="F152" s="12"/>
      <c r="G152" s="12"/>
      <c r="H152" s="77">
        <f>+'BS'!D43</f>
        <v>4443</v>
      </c>
      <c r="I152" s="76"/>
      <c r="J152" s="12"/>
      <c r="K152" s="2"/>
    </row>
    <row r="153" spans="1:11" ht="14.25">
      <c r="A153" s="62"/>
      <c r="B153" s="12"/>
      <c r="C153" s="12" t="s">
        <v>108</v>
      </c>
      <c r="D153" s="12"/>
      <c r="E153" s="12"/>
      <c r="F153" s="12"/>
      <c r="G153" s="12"/>
      <c r="H153" s="78">
        <f>+'BS'!D44</f>
        <v>38</v>
      </c>
      <c r="I153" s="76"/>
      <c r="J153" s="12"/>
      <c r="K153" s="2"/>
    </row>
    <row r="154" spans="1:11" ht="15" thickBot="1">
      <c r="A154" s="62"/>
      <c r="B154" s="12"/>
      <c r="C154" s="12"/>
      <c r="D154" s="12"/>
      <c r="E154" s="12"/>
      <c r="F154" s="12"/>
      <c r="G154" s="12"/>
      <c r="H154" s="79">
        <f>SUM(H152:H153)</f>
        <v>4481</v>
      </c>
      <c r="I154" s="76"/>
      <c r="J154" s="12"/>
      <c r="K154" s="2"/>
    </row>
    <row r="155" spans="1:11" ht="15" thickTop="1">
      <c r="A155" s="62"/>
      <c r="B155" s="12"/>
      <c r="C155" s="12" t="s">
        <v>57</v>
      </c>
      <c r="D155" s="12"/>
      <c r="E155" s="12"/>
      <c r="F155" s="12"/>
      <c r="G155" s="12"/>
      <c r="H155" s="80"/>
      <c r="I155" s="81"/>
      <c r="J155" s="12"/>
      <c r="K155" s="2"/>
    </row>
    <row r="156" spans="1:11" ht="14.25">
      <c r="A156" s="62"/>
      <c r="B156" s="12"/>
      <c r="C156" s="12" t="s">
        <v>153</v>
      </c>
      <c r="D156" s="12"/>
      <c r="E156" s="12"/>
      <c r="F156" s="12"/>
      <c r="G156" s="12"/>
      <c r="H156" s="80">
        <f>+'BS'!D51</f>
        <v>1026</v>
      </c>
      <c r="I156" s="81"/>
      <c r="J156" s="12"/>
      <c r="K156" s="2"/>
    </row>
    <row r="157" spans="1:11" ht="14.25">
      <c r="A157" s="62"/>
      <c r="B157" s="12"/>
      <c r="C157" s="12" t="s">
        <v>108</v>
      </c>
      <c r="D157" s="12"/>
      <c r="E157" s="12"/>
      <c r="F157" s="12"/>
      <c r="G157" s="12"/>
      <c r="H157" s="80">
        <f>+'BS'!D53</f>
        <v>23</v>
      </c>
      <c r="I157" s="81"/>
      <c r="J157" s="12"/>
      <c r="K157" s="2"/>
    </row>
    <row r="158" spans="1:11" ht="15" thickBot="1">
      <c r="A158" s="62"/>
      <c r="B158" s="12"/>
      <c r="C158" s="12"/>
      <c r="D158" s="12"/>
      <c r="E158" s="12"/>
      <c r="F158" s="12"/>
      <c r="G158" s="12"/>
      <c r="H158" s="82">
        <f>SUM(H156:H157)</f>
        <v>1049</v>
      </c>
      <c r="I158" s="81"/>
      <c r="J158" s="12"/>
      <c r="K158" s="2"/>
    </row>
    <row r="159" spans="1:11" ht="15" thickTop="1">
      <c r="A159" s="62"/>
      <c r="B159" s="12"/>
      <c r="C159" s="12"/>
      <c r="D159" s="12"/>
      <c r="E159" s="12"/>
      <c r="F159" s="12"/>
      <c r="G159" s="12"/>
      <c r="H159" s="83"/>
      <c r="I159" s="81"/>
      <c r="J159" s="12"/>
      <c r="K159" s="2"/>
    </row>
    <row r="160" spans="1:11" ht="14.25">
      <c r="A160" s="62"/>
      <c r="B160" s="12" t="s">
        <v>109</v>
      </c>
      <c r="C160" s="12"/>
      <c r="D160" s="12"/>
      <c r="E160" s="12"/>
      <c r="F160" s="12"/>
      <c r="G160" s="12"/>
      <c r="H160" s="84"/>
      <c r="I160" s="81"/>
      <c r="J160" s="12"/>
      <c r="K160" s="2"/>
    </row>
    <row r="161" spans="1:11" ht="14.25">
      <c r="A161" s="62"/>
      <c r="B161" s="12"/>
      <c r="C161" s="12"/>
      <c r="D161" s="12"/>
      <c r="E161" s="12"/>
      <c r="F161" s="12"/>
      <c r="G161" s="12"/>
      <c r="H161" s="84"/>
      <c r="I161" s="81"/>
      <c r="J161" s="12"/>
      <c r="K161" s="2"/>
    </row>
    <row r="162" spans="1:11" ht="14.25">
      <c r="A162" s="64">
        <v>22</v>
      </c>
      <c r="B162" s="9" t="s">
        <v>58</v>
      </c>
      <c r="C162" s="12"/>
      <c r="D162" s="12"/>
      <c r="E162" s="12"/>
      <c r="F162" s="12"/>
      <c r="G162" s="12"/>
      <c r="H162" s="12"/>
      <c r="I162" s="12"/>
      <c r="J162" s="12"/>
      <c r="K162" s="2"/>
    </row>
    <row r="163" spans="1:11" ht="14.25">
      <c r="A163" s="62"/>
      <c r="B163" s="12" t="s">
        <v>65</v>
      </c>
      <c r="C163" s="12"/>
      <c r="D163" s="12"/>
      <c r="E163" s="12"/>
      <c r="F163" s="12"/>
      <c r="G163" s="12"/>
      <c r="H163" s="12"/>
      <c r="I163" s="12"/>
      <c r="J163" s="12"/>
      <c r="K163" s="2"/>
    </row>
    <row r="164" spans="1:10" ht="12.75">
      <c r="A164" s="6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1" ht="14.25">
      <c r="A165" s="64">
        <v>23</v>
      </c>
      <c r="B165" s="9" t="s">
        <v>59</v>
      </c>
      <c r="C165" s="12"/>
      <c r="D165" s="12"/>
      <c r="E165" s="12"/>
      <c r="F165" s="12"/>
      <c r="G165" s="12"/>
      <c r="H165" s="12"/>
      <c r="I165" s="12"/>
      <c r="J165" s="12"/>
      <c r="K165" s="2"/>
    </row>
    <row r="166" spans="1:11" ht="14.25">
      <c r="A166" s="62"/>
      <c r="B166" s="12" t="s">
        <v>66</v>
      </c>
      <c r="C166" s="12"/>
      <c r="D166" s="12"/>
      <c r="E166" s="12"/>
      <c r="F166" s="12"/>
      <c r="G166" s="12"/>
      <c r="H166" s="12"/>
      <c r="I166" s="12"/>
      <c r="J166" s="12"/>
      <c r="K166" s="2"/>
    </row>
    <row r="167" spans="1:11" ht="14.25">
      <c r="A167" s="62"/>
      <c r="B167" s="12"/>
      <c r="C167" s="12"/>
      <c r="D167" s="12"/>
      <c r="E167" s="12"/>
      <c r="F167" s="12"/>
      <c r="G167" s="12"/>
      <c r="H167" s="12"/>
      <c r="I167" s="12"/>
      <c r="J167" s="12"/>
      <c r="K167" s="2"/>
    </row>
    <row r="168" spans="1:11" ht="14.25">
      <c r="A168" s="64">
        <v>24</v>
      </c>
      <c r="B168" s="9" t="s">
        <v>60</v>
      </c>
      <c r="C168" s="12"/>
      <c r="D168" s="12"/>
      <c r="E168" s="12"/>
      <c r="F168" s="12"/>
      <c r="G168" s="12"/>
      <c r="H168" s="12"/>
      <c r="I168" s="12"/>
      <c r="J168" s="12"/>
      <c r="K168" s="2"/>
    </row>
    <row r="169" spans="1:11" ht="14.25">
      <c r="A169" s="66" t="s">
        <v>55</v>
      </c>
      <c r="B169" s="9" t="s">
        <v>267</v>
      </c>
      <c r="C169" s="12"/>
      <c r="D169" s="12"/>
      <c r="E169" s="12"/>
      <c r="F169" s="12"/>
      <c r="G169" s="12"/>
      <c r="H169" s="12"/>
      <c r="I169" s="12"/>
      <c r="J169" s="12"/>
      <c r="K169" s="2"/>
    </row>
    <row r="170" spans="1:11" ht="14.25">
      <c r="A170" s="9"/>
      <c r="B170" s="12" t="s">
        <v>269</v>
      </c>
      <c r="C170" s="12"/>
      <c r="D170" s="12"/>
      <c r="E170" s="12"/>
      <c r="F170" s="12"/>
      <c r="G170" s="12"/>
      <c r="H170" s="12"/>
      <c r="I170" s="12"/>
      <c r="J170" s="12"/>
      <c r="K170" s="2"/>
    </row>
    <row r="171" spans="1:11" ht="14.25">
      <c r="A171" s="9"/>
      <c r="B171" s="12" t="s">
        <v>270</v>
      </c>
      <c r="C171" s="12"/>
      <c r="D171" s="12"/>
      <c r="E171" s="12"/>
      <c r="F171" s="12"/>
      <c r="G171" s="12"/>
      <c r="H171" s="12"/>
      <c r="I171" s="12"/>
      <c r="J171" s="12"/>
      <c r="K171" s="2"/>
    </row>
    <row r="172" spans="1:11" ht="14.25">
      <c r="A172" s="9"/>
      <c r="B172" s="12"/>
      <c r="C172" s="12"/>
      <c r="D172" s="12"/>
      <c r="E172" s="12"/>
      <c r="F172" s="12"/>
      <c r="G172" s="12"/>
      <c r="H172" s="12"/>
      <c r="I172" s="12"/>
      <c r="J172" s="12"/>
      <c r="K172" s="2"/>
    </row>
    <row r="173" spans="1:11" ht="15" customHeight="1">
      <c r="A173" s="9"/>
      <c r="B173" s="12"/>
      <c r="C173" s="12"/>
      <c r="D173" s="12"/>
      <c r="E173" s="12"/>
      <c r="G173" s="4" t="s">
        <v>12</v>
      </c>
      <c r="H173" s="69" t="s">
        <v>14</v>
      </c>
      <c r="I173" s="4" t="s">
        <v>15</v>
      </c>
      <c r="J173" s="69" t="s">
        <v>14</v>
      </c>
      <c r="K173" s="2"/>
    </row>
    <row r="174" spans="1:11" ht="15" customHeight="1">
      <c r="A174" s="9"/>
      <c r="B174" s="12"/>
      <c r="C174" s="12"/>
      <c r="D174" s="12"/>
      <c r="E174" s="12"/>
      <c r="G174" s="4" t="s">
        <v>13</v>
      </c>
      <c r="H174" s="69" t="s">
        <v>13</v>
      </c>
      <c r="I174" s="4" t="s">
        <v>16</v>
      </c>
      <c r="J174" s="69" t="s">
        <v>16</v>
      </c>
      <c r="K174" s="2"/>
    </row>
    <row r="175" spans="1:11" ht="14.25">
      <c r="A175" s="9"/>
      <c r="B175" s="12"/>
      <c r="C175" s="12"/>
      <c r="D175" s="12"/>
      <c r="E175" s="12"/>
      <c r="G175" s="85" t="str">
        <f>+'P&amp;L'!E8</f>
        <v>30/06/2016</v>
      </c>
      <c r="H175" s="70" t="str">
        <f>+'P&amp;L'!G8</f>
        <v>30/06/2015</v>
      </c>
      <c r="I175" s="86" t="str">
        <f>+'P&amp;L'!I8</f>
        <v>30/06/2016</v>
      </c>
      <c r="J175" s="87" t="str">
        <f>+'P&amp;L'!K8</f>
        <v>30/06/2015</v>
      </c>
      <c r="K175" s="2"/>
    </row>
    <row r="176" spans="1:11" ht="9.75" customHeight="1">
      <c r="A176" s="9"/>
      <c r="B176" s="12"/>
      <c r="C176" s="12"/>
      <c r="D176" s="12"/>
      <c r="E176" s="12"/>
      <c r="G176" s="12"/>
      <c r="H176" s="12"/>
      <c r="I176" s="12"/>
      <c r="J176" s="12"/>
      <c r="K176" s="2"/>
    </row>
    <row r="177" spans="1:11" ht="14.25">
      <c r="A177" s="9"/>
      <c r="B177" s="12" t="s">
        <v>268</v>
      </c>
      <c r="C177" s="12"/>
      <c r="D177" s="12"/>
      <c r="E177" s="12"/>
      <c r="G177" s="73">
        <f>+'P&amp;L'!E28</f>
        <v>38</v>
      </c>
      <c r="H177" s="73">
        <f>+'P&amp;L'!G28</f>
        <v>-60</v>
      </c>
      <c r="I177" s="73">
        <f>+'P&amp;L'!I28</f>
        <v>-5</v>
      </c>
      <c r="J177" s="73">
        <f>+'P&amp;L'!K28</f>
        <v>-833</v>
      </c>
      <c r="K177" s="2"/>
    </row>
    <row r="178" spans="1:11" ht="15" customHeight="1">
      <c r="A178" s="9"/>
      <c r="B178" s="12"/>
      <c r="C178" s="12" t="s">
        <v>115</v>
      </c>
      <c r="D178" s="12"/>
      <c r="E178" s="12"/>
      <c r="G178" s="73"/>
      <c r="H178" s="73"/>
      <c r="I178" s="73"/>
      <c r="J178" s="73"/>
      <c r="K178" s="2"/>
    </row>
    <row r="179" spans="1:11" ht="15" customHeight="1">
      <c r="A179" s="9"/>
      <c r="B179" s="12"/>
      <c r="C179" s="12"/>
      <c r="D179" s="12"/>
      <c r="E179" s="12"/>
      <c r="G179" s="73"/>
      <c r="H179" s="73"/>
      <c r="I179" s="73"/>
      <c r="J179" s="73"/>
      <c r="K179" s="2"/>
    </row>
    <row r="180" spans="1:11" ht="14.25">
      <c r="A180" s="9"/>
      <c r="B180" s="63" t="s">
        <v>217</v>
      </c>
      <c r="C180" s="12"/>
      <c r="D180" s="12"/>
      <c r="E180" s="12"/>
      <c r="G180" s="73">
        <v>125303</v>
      </c>
      <c r="H180" s="73">
        <v>122280</v>
      </c>
      <c r="I180" s="73">
        <v>125303</v>
      </c>
      <c r="J180" s="73">
        <v>122241</v>
      </c>
      <c r="K180" s="2"/>
    </row>
    <row r="181" spans="1:11" ht="14.25">
      <c r="A181" s="9"/>
      <c r="B181" s="63" t="s">
        <v>218</v>
      </c>
      <c r="C181" s="12"/>
      <c r="D181" s="12"/>
      <c r="E181" s="12"/>
      <c r="G181" s="73"/>
      <c r="H181" s="73"/>
      <c r="I181" s="73"/>
      <c r="J181" s="73"/>
      <c r="K181" s="2"/>
    </row>
    <row r="182" spans="1:11" ht="15" customHeight="1">
      <c r="A182" s="9"/>
      <c r="B182" s="12"/>
      <c r="C182" s="12"/>
      <c r="D182" s="12"/>
      <c r="E182" s="12"/>
      <c r="G182" s="73"/>
      <c r="H182" s="73"/>
      <c r="I182" s="73"/>
      <c r="J182" s="73"/>
      <c r="K182" s="2"/>
    </row>
    <row r="183" spans="1:11" ht="14.25">
      <c r="A183" s="9"/>
      <c r="B183" s="12" t="s">
        <v>286</v>
      </c>
      <c r="C183" s="12"/>
      <c r="D183" s="12"/>
      <c r="E183" s="12"/>
      <c r="G183" s="88">
        <f>+G177/G180*100</f>
        <v>0.03032648859165383</v>
      </c>
      <c r="H183" s="88">
        <f>+H177/H180*100</f>
        <v>-0.04906771344455348</v>
      </c>
      <c r="I183" s="88">
        <f>+I177/I180*100</f>
        <v>-0.003990327446270241</v>
      </c>
      <c r="J183" s="88">
        <f>+J177/J180*100</f>
        <v>-0.681440760464983</v>
      </c>
      <c r="K183" s="2"/>
    </row>
    <row r="184" spans="1:11" ht="14.25">
      <c r="A184" s="9"/>
      <c r="B184" s="12"/>
      <c r="C184" s="12" t="s">
        <v>116</v>
      </c>
      <c r="D184" s="12"/>
      <c r="E184" s="12"/>
      <c r="F184" s="12"/>
      <c r="G184" s="12"/>
      <c r="H184" s="12"/>
      <c r="I184" s="12"/>
      <c r="J184" s="12"/>
      <c r="K184" s="2"/>
    </row>
    <row r="185" spans="1:11" ht="14.25">
      <c r="A185" s="9"/>
      <c r="B185" s="12"/>
      <c r="C185" s="12"/>
      <c r="D185" s="12"/>
      <c r="E185" s="12"/>
      <c r="F185" s="12"/>
      <c r="G185" s="12"/>
      <c r="H185" s="12"/>
      <c r="I185" s="12"/>
      <c r="J185" s="12"/>
      <c r="K185" s="2"/>
    </row>
    <row r="186" spans="1:11" ht="14.25">
      <c r="A186" s="66" t="s">
        <v>81</v>
      </c>
      <c r="B186" s="9" t="s">
        <v>271</v>
      </c>
      <c r="C186" s="12"/>
      <c r="D186" s="12"/>
      <c r="E186" s="12"/>
      <c r="F186" s="12"/>
      <c r="G186" s="12"/>
      <c r="H186" s="12"/>
      <c r="I186" s="12"/>
      <c r="J186" s="12"/>
      <c r="K186" s="2"/>
    </row>
    <row r="187" spans="1:11" ht="14.25">
      <c r="A187" s="66"/>
      <c r="B187" s="89" t="s">
        <v>272</v>
      </c>
      <c r="C187" s="12"/>
      <c r="D187" s="12"/>
      <c r="E187" s="12"/>
      <c r="F187" s="12"/>
      <c r="G187" s="12"/>
      <c r="H187" s="12"/>
      <c r="I187" s="12"/>
      <c r="J187" s="12"/>
      <c r="K187" s="2"/>
    </row>
    <row r="188" spans="1:11" ht="14.25">
      <c r="A188" s="66"/>
      <c r="B188" s="89" t="s">
        <v>273</v>
      </c>
      <c r="C188" s="12"/>
      <c r="D188" s="12"/>
      <c r="E188" s="12"/>
      <c r="F188" s="12"/>
      <c r="G188" s="12"/>
      <c r="H188" s="12"/>
      <c r="I188" s="12"/>
      <c r="J188" s="12"/>
      <c r="K188" s="2"/>
    </row>
    <row r="189" spans="1:11" ht="14.25">
      <c r="A189" s="66"/>
      <c r="B189" s="12"/>
      <c r="C189" s="12"/>
      <c r="D189" s="12"/>
      <c r="E189" s="12"/>
      <c r="F189" s="12"/>
      <c r="G189" s="12"/>
      <c r="H189" s="12"/>
      <c r="I189" s="12"/>
      <c r="J189" s="12"/>
      <c r="K189" s="2"/>
    </row>
    <row r="190" spans="1:11" ht="14.25">
      <c r="A190" s="65">
        <v>25</v>
      </c>
      <c r="B190" s="9" t="s">
        <v>117</v>
      </c>
      <c r="C190" s="12"/>
      <c r="D190" s="12"/>
      <c r="E190" s="12"/>
      <c r="F190" s="12"/>
      <c r="G190" s="12"/>
      <c r="H190" s="12"/>
      <c r="I190" s="12"/>
      <c r="J190" s="12"/>
      <c r="K190" s="2"/>
    </row>
    <row r="191" spans="1:11" ht="14.25">
      <c r="A191" s="66"/>
      <c r="B191" s="12" t="s">
        <v>160</v>
      </c>
      <c r="C191" s="12"/>
      <c r="D191" s="12"/>
      <c r="E191" s="12"/>
      <c r="F191" s="12"/>
      <c r="G191" s="12"/>
      <c r="H191" s="12"/>
      <c r="I191" s="12"/>
      <c r="J191" s="12"/>
      <c r="K191" s="2"/>
    </row>
    <row r="192" spans="1:11" ht="14.25">
      <c r="A192" s="66"/>
      <c r="B192" s="12" t="s">
        <v>161</v>
      </c>
      <c r="C192" s="12"/>
      <c r="D192" s="12"/>
      <c r="E192" s="12"/>
      <c r="F192" s="12"/>
      <c r="G192" s="12"/>
      <c r="H192" s="12"/>
      <c r="I192" s="12"/>
      <c r="J192" s="12"/>
      <c r="K192" s="2"/>
    </row>
    <row r="193" spans="1:11" ht="14.25">
      <c r="A193" s="66"/>
      <c r="B193" s="12"/>
      <c r="C193" s="12"/>
      <c r="D193" s="12"/>
      <c r="E193" s="12"/>
      <c r="F193" s="12"/>
      <c r="G193" s="12"/>
      <c r="H193" s="4" t="s">
        <v>118</v>
      </c>
      <c r="I193" s="69" t="s">
        <v>118</v>
      </c>
      <c r="J193" s="12"/>
      <c r="K193" s="2"/>
    </row>
    <row r="194" spans="1:11" ht="14.25">
      <c r="A194" s="66"/>
      <c r="B194" s="12"/>
      <c r="C194" s="12"/>
      <c r="D194" s="12"/>
      <c r="E194" s="12"/>
      <c r="F194" s="12"/>
      <c r="G194" s="12"/>
      <c r="H194" s="85" t="str">
        <f>+G175</f>
        <v>30/06/2016</v>
      </c>
      <c r="I194" s="90" t="s">
        <v>166</v>
      </c>
      <c r="J194" s="12"/>
      <c r="K194" s="2"/>
    </row>
    <row r="195" spans="1:11" ht="14.25">
      <c r="A195" s="66"/>
      <c r="B195" s="12"/>
      <c r="C195" s="12"/>
      <c r="D195" s="12"/>
      <c r="E195" s="12"/>
      <c r="F195" s="12"/>
      <c r="G195" s="12"/>
      <c r="H195" s="69" t="s">
        <v>5</v>
      </c>
      <c r="I195" s="69" t="s">
        <v>5</v>
      </c>
      <c r="J195" s="12"/>
      <c r="K195" s="2"/>
    </row>
    <row r="196" spans="1:11" ht="14.25">
      <c r="A196" s="66"/>
      <c r="B196" s="12"/>
      <c r="C196" s="12" t="s">
        <v>119</v>
      </c>
      <c r="D196" s="12"/>
      <c r="E196" s="12"/>
      <c r="F196" s="12"/>
      <c r="G196" s="12"/>
      <c r="H196" s="73"/>
      <c r="I196" s="73"/>
      <c r="J196" s="12"/>
      <c r="K196" s="2"/>
    </row>
    <row r="197" spans="1:11" ht="14.25">
      <c r="A197" s="66"/>
      <c r="B197" s="12"/>
      <c r="C197" s="12" t="s">
        <v>120</v>
      </c>
      <c r="D197" s="12"/>
      <c r="E197" s="12"/>
      <c r="F197" s="12"/>
      <c r="G197" s="12"/>
      <c r="H197" s="73">
        <f>+H199-H198</f>
        <v>-59235</v>
      </c>
      <c r="I197" s="73">
        <v>-59231</v>
      </c>
      <c r="J197" s="12"/>
      <c r="K197" s="2"/>
    </row>
    <row r="198" spans="1:11" ht="14.25">
      <c r="A198" s="66"/>
      <c r="B198" s="12"/>
      <c r="C198" s="12" t="s">
        <v>121</v>
      </c>
      <c r="D198" s="12"/>
      <c r="E198" s="12"/>
      <c r="F198" s="12"/>
      <c r="G198" s="12"/>
      <c r="H198" s="91">
        <v>-1686</v>
      </c>
      <c r="I198" s="91">
        <v>-1686</v>
      </c>
      <c r="J198" s="12"/>
      <c r="K198" s="2"/>
    </row>
    <row r="199" spans="1:11" ht="14.25">
      <c r="A199" s="66"/>
      <c r="B199" s="12"/>
      <c r="C199" s="12"/>
      <c r="D199" s="12"/>
      <c r="E199" s="12"/>
      <c r="F199" s="12"/>
      <c r="G199" s="12"/>
      <c r="H199" s="73">
        <f>+H201-H200</f>
        <v>-60921</v>
      </c>
      <c r="I199" s="73">
        <f>+I201-I200</f>
        <v>-60916</v>
      </c>
      <c r="J199" s="12"/>
      <c r="K199" s="2"/>
    </row>
    <row r="200" spans="1:11" ht="14.25">
      <c r="A200" s="66"/>
      <c r="B200" s="12"/>
      <c r="C200" s="12" t="s">
        <v>124</v>
      </c>
      <c r="D200" s="12"/>
      <c r="E200" s="12"/>
      <c r="F200" s="12"/>
      <c r="G200" s="12"/>
      <c r="H200" s="73">
        <v>40277</v>
      </c>
      <c r="I200" s="73">
        <v>40277</v>
      </c>
      <c r="J200" s="12"/>
      <c r="K200" s="2"/>
    </row>
    <row r="201" spans="1:11" ht="15" thickBot="1">
      <c r="A201" s="66"/>
      <c r="B201" s="12"/>
      <c r="C201" s="12" t="s">
        <v>125</v>
      </c>
      <c r="D201" s="12"/>
      <c r="E201" s="12"/>
      <c r="F201" s="12"/>
      <c r="G201" s="12"/>
      <c r="H201" s="74">
        <f>+'BS'!D38</f>
        <v>-20644</v>
      </c>
      <c r="I201" s="74">
        <f>+'BS'!F38</f>
        <v>-20639</v>
      </c>
      <c r="J201" s="12"/>
      <c r="K201" s="2"/>
    </row>
    <row r="202" spans="1:11" ht="15" thickTop="1">
      <c r="A202" s="66"/>
      <c r="B202" s="12"/>
      <c r="C202" s="12"/>
      <c r="D202" s="12"/>
      <c r="E202" s="12"/>
      <c r="F202" s="12"/>
      <c r="G202" s="12"/>
      <c r="H202" s="75"/>
      <c r="I202" s="75"/>
      <c r="J202" s="12"/>
      <c r="K202" s="2"/>
    </row>
    <row r="203" spans="1:11" ht="14.25">
      <c r="A203" s="65">
        <v>26</v>
      </c>
      <c r="B203" s="9" t="s">
        <v>274</v>
      </c>
      <c r="C203" s="12"/>
      <c r="D203" s="12"/>
      <c r="E203" s="12"/>
      <c r="F203" s="12"/>
      <c r="G203" s="12"/>
      <c r="H203" s="75"/>
      <c r="I203" s="75"/>
      <c r="J203" s="12"/>
      <c r="K203" s="2"/>
    </row>
    <row r="204" spans="1:11" ht="14.25">
      <c r="A204" s="66"/>
      <c r="B204" s="12" t="s">
        <v>275</v>
      </c>
      <c r="C204" s="12"/>
      <c r="D204" s="12"/>
      <c r="E204" s="12"/>
      <c r="F204" s="12"/>
      <c r="G204" s="12"/>
      <c r="H204" s="75"/>
      <c r="I204" s="75"/>
      <c r="J204" s="12"/>
      <c r="K204" s="2"/>
    </row>
    <row r="205" spans="1:11" ht="14.25">
      <c r="A205" s="66"/>
      <c r="B205" s="12"/>
      <c r="C205" s="12"/>
      <c r="D205" s="12"/>
      <c r="E205" s="12"/>
      <c r="F205" s="12"/>
      <c r="G205" s="12"/>
      <c r="H205" s="75"/>
      <c r="I205" s="75"/>
      <c r="J205" s="12"/>
      <c r="K205" s="2"/>
    </row>
    <row r="206" spans="1:11" ht="14.25">
      <c r="A206" s="66"/>
      <c r="B206" s="12"/>
      <c r="C206" s="12"/>
      <c r="D206" s="12"/>
      <c r="E206" s="12"/>
      <c r="G206" s="4" t="s">
        <v>12</v>
      </c>
      <c r="H206" s="69" t="s">
        <v>14</v>
      </c>
      <c r="I206" s="4" t="s">
        <v>15</v>
      </c>
      <c r="J206" s="69" t="s">
        <v>14</v>
      </c>
      <c r="K206" s="2"/>
    </row>
    <row r="207" spans="1:11" ht="14.25">
      <c r="A207" s="66"/>
      <c r="B207" s="12"/>
      <c r="C207" s="12"/>
      <c r="D207" s="12"/>
      <c r="E207" s="12"/>
      <c r="G207" s="4" t="s">
        <v>13</v>
      </c>
      <c r="H207" s="69" t="s">
        <v>13</v>
      </c>
      <c r="I207" s="4" t="s">
        <v>16</v>
      </c>
      <c r="J207" s="69" t="s">
        <v>16</v>
      </c>
      <c r="K207" s="2"/>
    </row>
    <row r="208" spans="1:11" ht="14.25">
      <c r="A208" s="66"/>
      <c r="B208" s="12"/>
      <c r="C208" s="12"/>
      <c r="D208" s="12"/>
      <c r="E208" s="12"/>
      <c r="G208" s="85" t="str">
        <f>+G175</f>
        <v>30/06/2016</v>
      </c>
      <c r="H208" s="85" t="str">
        <f>+H175</f>
        <v>30/06/2015</v>
      </c>
      <c r="I208" s="85" t="str">
        <f>+I175</f>
        <v>30/06/2016</v>
      </c>
      <c r="J208" s="85" t="str">
        <f>+J175</f>
        <v>30/06/2015</v>
      </c>
      <c r="K208" s="2"/>
    </row>
    <row r="209" spans="1:11" ht="14.25">
      <c r="A209" s="66"/>
      <c r="B209" s="12"/>
      <c r="C209" s="12"/>
      <c r="D209" s="12"/>
      <c r="E209" s="12"/>
      <c r="G209" s="69" t="s">
        <v>5</v>
      </c>
      <c r="H209" s="69" t="s">
        <v>5</v>
      </c>
      <c r="I209" s="69" t="s">
        <v>5</v>
      </c>
      <c r="J209" s="69" t="s">
        <v>5</v>
      </c>
      <c r="K209" s="2"/>
    </row>
    <row r="210" spans="1:11" ht="14.25">
      <c r="A210" s="66"/>
      <c r="B210" s="12"/>
      <c r="C210" s="12"/>
      <c r="D210" s="12"/>
      <c r="E210" s="12"/>
      <c r="G210" s="73"/>
      <c r="H210" s="73"/>
      <c r="I210" s="75"/>
      <c r="J210" s="75"/>
      <c r="K210" s="2"/>
    </row>
    <row r="211" spans="1:11" ht="14.25">
      <c r="A211" s="66"/>
      <c r="B211" s="12" t="s">
        <v>127</v>
      </c>
      <c r="C211" s="12"/>
      <c r="D211" s="12"/>
      <c r="E211" s="12"/>
      <c r="G211" s="73">
        <f>+I211-22</f>
        <v>58</v>
      </c>
      <c r="H211" s="73">
        <v>47</v>
      </c>
      <c r="I211" s="75">
        <v>80</v>
      </c>
      <c r="J211" s="75">
        <v>161</v>
      </c>
      <c r="K211" s="2"/>
    </row>
    <row r="212" spans="1:11" ht="14.25">
      <c r="A212" s="66"/>
      <c r="B212" s="12" t="s">
        <v>255</v>
      </c>
      <c r="C212" s="12"/>
      <c r="D212" s="12"/>
      <c r="E212" s="12"/>
      <c r="G212" s="73">
        <f>+I212-0</f>
        <v>0</v>
      </c>
      <c r="H212" s="73">
        <f>+J212-0</f>
        <v>15</v>
      </c>
      <c r="I212" s="75">
        <v>0</v>
      </c>
      <c r="J212" s="75">
        <v>15</v>
      </c>
      <c r="K212" s="2"/>
    </row>
    <row r="213" spans="1:11" ht="14.25">
      <c r="A213" s="66"/>
      <c r="B213" t="s">
        <v>137</v>
      </c>
      <c r="C213" s="12"/>
      <c r="D213" s="12"/>
      <c r="E213" s="12"/>
      <c r="G213" s="73">
        <f>+I213-5</f>
        <v>0</v>
      </c>
      <c r="H213" s="73">
        <v>9</v>
      </c>
      <c r="I213" s="75">
        <v>5</v>
      </c>
      <c r="J213" s="75">
        <v>90</v>
      </c>
      <c r="K213" s="2"/>
    </row>
    <row r="214" spans="1:13" ht="14.25">
      <c r="A214" s="66"/>
      <c r="B214" t="s">
        <v>167</v>
      </c>
      <c r="C214" s="12"/>
      <c r="D214" s="12"/>
      <c r="E214" s="12"/>
      <c r="G214" s="73">
        <f>+I214-1012</f>
        <v>0</v>
      </c>
      <c r="H214" s="73">
        <f>+J214-0</f>
        <v>0</v>
      </c>
      <c r="I214" s="75">
        <v>1012</v>
      </c>
      <c r="J214" s="75">
        <v>0</v>
      </c>
      <c r="K214" s="2"/>
      <c r="M214" s="19"/>
    </row>
    <row r="215" spans="1:11" ht="14.25">
      <c r="A215" s="66"/>
      <c r="B215" s="12" t="s">
        <v>69</v>
      </c>
      <c r="C215" s="12"/>
      <c r="D215" s="12"/>
      <c r="E215" s="12"/>
      <c r="G215" s="73">
        <f>+I215+86</f>
        <v>-128</v>
      </c>
      <c r="H215" s="73">
        <v>-3</v>
      </c>
      <c r="I215" s="75">
        <v>-214</v>
      </c>
      <c r="J215" s="75">
        <v>-5</v>
      </c>
      <c r="K215" s="2"/>
    </row>
    <row r="216" spans="1:11" ht="14.25">
      <c r="A216" s="66"/>
      <c r="B216" s="12" t="s">
        <v>106</v>
      </c>
      <c r="C216" s="12"/>
      <c r="D216" s="12"/>
      <c r="E216" s="12"/>
      <c r="G216" s="73">
        <f>+I216+10</f>
        <v>-10</v>
      </c>
      <c r="H216" s="73">
        <f>+J216+9</f>
        <v>-10</v>
      </c>
      <c r="I216" s="75">
        <v>-20</v>
      </c>
      <c r="J216" s="75">
        <v>-19</v>
      </c>
      <c r="K216" s="2"/>
    </row>
    <row r="217" spans="1:11" ht="14.25">
      <c r="A217" s="66"/>
      <c r="B217" s="12" t="s">
        <v>162</v>
      </c>
      <c r="C217" s="12"/>
      <c r="D217" s="12"/>
      <c r="E217" s="12"/>
      <c r="G217" s="73">
        <f>+I217+214</f>
        <v>-214</v>
      </c>
      <c r="H217" s="73">
        <f>+J217+434</f>
        <v>-7</v>
      </c>
      <c r="I217" s="75">
        <v>-428</v>
      </c>
      <c r="J217" s="75">
        <v>-441</v>
      </c>
      <c r="K217" s="2"/>
    </row>
    <row r="218" spans="1:11" ht="14.25">
      <c r="A218" s="66"/>
      <c r="B218" s="12"/>
      <c r="C218" s="12"/>
      <c r="D218" s="12"/>
      <c r="E218" s="12"/>
      <c r="F218" s="73"/>
      <c r="G218" s="73"/>
      <c r="H218" s="75"/>
      <c r="I218" s="75"/>
      <c r="J218" s="12"/>
      <c r="K218" s="2"/>
    </row>
    <row r="219" spans="1:11" ht="14.25">
      <c r="A219" s="66"/>
      <c r="B219" s="12" t="s">
        <v>219</v>
      </c>
      <c r="C219" s="12"/>
      <c r="D219" s="12"/>
      <c r="E219" s="12"/>
      <c r="F219" s="12"/>
      <c r="G219" s="12"/>
      <c r="H219" s="73"/>
      <c r="I219" s="73"/>
      <c r="J219" s="12"/>
      <c r="K219" s="2"/>
    </row>
    <row r="220" spans="1:11" ht="14.25">
      <c r="A220" s="66"/>
      <c r="B220" s="12" t="s">
        <v>220</v>
      </c>
      <c r="C220" s="12"/>
      <c r="D220" s="12"/>
      <c r="E220" s="12"/>
      <c r="F220" s="12"/>
      <c r="G220" s="12"/>
      <c r="H220" s="73"/>
      <c r="I220" s="73"/>
      <c r="J220" s="12"/>
      <c r="K220" s="2"/>
    </row>
    <row r="221" spans="1:11" ht="14.25">
      <c r="A221" s="66"/>
      <c r="B221" s="12"/>
      <c r="C221" s="12"/>
      <c r="D221" s="12"/>
      <c r="E221" s="12"/>
      <c r="F221" s="12"/>
      <c r="G221" s="12"/>
      <c r="H221" s="73"/>
      <c r="I221" s="73"/>
      <c r="J221" s="12"/>
      <c r="K221" s="2"/>
    </row>
    <row r="222" spans="1:12" ht="14.25">
      <c r="A222" s="66"/>
      <c r="B222" s="12"/>
      <c r="C222" s="12"/>
      <c r="D222" s="12"/>
      <c r="E222" s="12"/>
      <c r="F222" s="12"/>
      <c r="G222" s="12"/>
      <c r="H222" s="75"/>
      <c r="I222" s="12"/>
      <c r="J222" s="75"/>
      <c r="K222" s="20"/>
      <c r="L222" s="24"/>
    </row>
    <row r="223" spans="1:11" ht="14.25">
      <c r="A223" s="66"/>
      <c r="B223" s="12"/>
      <c r="C223" s="12"/>
      <c r="D223" s="12"/>
      <c r="E223" s="12"/>
      <c r="F223" s="12"/>
      <c r="G223" s="12"/>
      <c r="H223" s="73"/>
      <c r="I223" s="73"/>
      <c r="J223" s="12"/>
      <c r="K223" s="2"/>
    </row>
    <row r="224" spans="1:10" ht="12.75">
      <c r="A224" s="9" t="s">
        <v>61</v>
      </c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ht="12.75">
      <c r="A225" s="9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ht="12.75">
      <c r="A226" s="9" t="s">
        <v>168</v>
      </c>
      <c r="B226" s="12"/>
      <c r="C226" s="96" t="s">
        <v>294</v>
      </c>
      <c r="D226" s="92"/>
      <c r="E226" s="12"/>
      <c r="F226" s="12"/>
      <c r="G226" s="12"/>
      <c r="H226" s="12"/>
      <c r="I226" s="12"/>
      <c r="J226" s="12"/>
    </row>
    <row r="227" spans="1:10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</sheetData>
  <sheetProtection/>
  <printOptions/>
  <pageMargins left="0.5118110236220472" right="0.1968503937007874" top="0.7874015748031497" bottom="0.5118110236220472" header="0.8267716535433072" footer="0.31496062992125984"/>
  <pageSetup horizontalDpi="600" verticalDpi="600" orientation="portrait" paperSize="9" scale="90" r:id="rId1"/>
  <rowBreaks count="3" manualBreakCount="3">
    <brk id="60" max="255" man="1"/>
    <brk id="117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user01</cp:lastModifiedBy>
  <cp:lastPrinted>2016-08-29T01:26:26Z</cp:lastPrinted>
  <dcterms:created xsi:type="dcterms:W3CDTF">2002-11-14T03:14:11Z</dcterms:created>
  <dcterms:modified xsi:type="dcterms:W3CDTF">2016-08-30T07:25:24Z</dcterms:modified>
  <cp:category/>
  <cp:version/>
  <cp:contentType/>
  <cp:contentStatus/>
</cp:coreProperties>
</file>